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tabRatio="904" activeTab="6"/>
  </bookViews>
  <sheets>
    <sheet name="FF4exp" sheetId="1" r:id="rId1"/>
    <sheet name="低標準" sheetId="2" r:id="rId2"/>
    <sheet name="デジョン・CA封じあり" sheetId="3" r:id="rId3"/>
    <sheet name="256撃破あり" sheetId="4" r:id="rId4"/>
    <sheet name="256撃破ありB" sheetId="5" r:id="rId5"/>
    <sheet name="低標準(EG)" sheetId="6" r:id="rId6"/>
    <sheet name="低標準(EG)B" sheetId="7" r:id="rId7"/>
    <sheet name="忙しい人向け" sheetId="8" r:id="rId8"/>
  </sheets>
  <definedNames/>
  <calcPr fullCalcOnLoad="1"/>
</workbook>
</file>

<file path=xl/sharedStrings.xml><?xml version="1.0" encoding="utf-8"?>
<sst xmlns="http://schemas.openxmlformats.org/spreadsheetml/2006/main" count="2618" uniqueCount="106">
  <si>
    <t>LV</t>
  </si>
  <si>
    <t>シド</t>
  </si>
  <si>
    <t>合計</t>
  </si>
  <si>
    <t>平均</t>
  </si>
  <si>
    <t>NEXT</t>
  </si>
  <si>
    <t>蓄積</t>
  </si>
  <si>
    <t>EXP</t>
  </si>
  <si>
    <t>を参考にしております。</t>
  </si>
  <si>
    <t>カイン</t>
  </si>
  <si>
    <t>リディア</t>
  </si>
  <si>
    <t>ローザ</t>
  </si>
  <si>
    <t>エッジ</t>
  </si>
  <si>
    <t>セシル暗</t>
  </si>
  <si>
    <t>テラ</t>
  </si>
  <si>
    <t>ギルバート</t>
  </si>
  <si>
    <t>ヤン</t>
  </si>
  <si>
    <t>パロム</t>
  </si>
  <si>
    <t>ポロム</t>
  </si>
  <si>
    <t>フースーヤ</t>
  </si>
  <si>
    <t>セシル聖</t>
  </si>
  <si>
    <t>20ヘッド氏のキャラ別研究</t>
  </si>
  <si>
    <t>遠藤氏のキャラクタの成長データ</t>
  </si>
  <si>
    <t>ミストドラゴン</t>
  </si>
  <si>
    <t>オクトマンモス</t>
  </si>
  <si>
    <t>アントリオン</t>
  </si>
  <si>
    <t>サハギン</t>
  </si>
  <si>
    <t>マザーボム(1900EXP)→ボム*3+ペイニーボム*3</t>
  </si>
  <si>
    <t>ドモボーイ+サハギン+レーシィ</t>
  </si>
  <si>
    <t>ガーゴイル</t>
  </si>
  <si>
    <t>(ジェネラル)+バロン兵*3</t>
  </si>
  <si>
    <t>(キャプテン)+バロン海兵*2</t>
  </si>
  <si>
    <t>スカルミリョーネ</t>
  </si>
  <si>
    <t>ベイガン+右腕+左腕</t>
  </si>
  <si>
    <t>カイナッツォ</t>
  </si>
  <si>
    <t>ドグ+マグ+ラグ</t>
  </si>
  <si>
    <t>バルバリシア</t>
  </si>
  <si>
    <t>カルコ*3+ブリーナ*3</t>
  </si>
  <si>
    <t>ゴルベーザ</t>
  </si>
  <si>
    <t>ルゲイエ</t>
  </si>
  <si>
    <t>ゴブリンキャップ*3</t>
  </si>
  <si>
    <t>ルビカンテ</t>
  </si>
  <si>
    <t>制御+防衛+迎撃システム</t>
  </si>
  <si>
    <t>ダークエルフ→ダークドラゴン(1000→6000EXP)</t>
  </si>
  <si>
    <t>ステイルゴーレム*2</t>
  </si>
  <si>
    <t>アサルトドアー(キマイラブレイン)30000→28000</t>
  </si>
  <si>
    <t>デモンズウォール</t>
  </si>
  <si>
    <t>ｾ暗</t>
  </si>
  <si>
    <t>ｶｲﾝ</t>
  </si>
  <si>
    <t>ﾘﾃﾞｨｱ</t>
  </si>
  <si>
    <t>ｷﾞﾙ</t>
  </si>
  <si>
    <t>ﾛ-ｻﾞ</t>
  </si>
  <si>
    <t>ﾔﾝ</t>
  </si>
  <si>
    <t>ﾎﾟﾛﾑ</t>
  </si>
  <si>
    <t>ﾊﾟﾛﾑ</t>
  </si>
  <si>
    <t>ｾ聖</t>
  </si>
  <si>
    <t>ｼﾄﾞ</t>
  </si>
  <si>
    <t>ｴｯｼﾞ</t>
  </si>
  <si>
    <t>ﾌｰｽｰﾔ</t>
  </si>
  <si>
    <t>×</t>
  </si>
  <si>
    <t>離</t>
  </si>
  <si>
    <t>○</t>
  </si>
  <si>
    <t>ﾃﾗ</t>
  </si>
  <si>
    <t>　（セシル・カイン加入）</t>
  </si>
  <si>
    <t>　（カイン離脱）</t>
  </si>
  <si>
    <t>　（リディア加入・テラ加入）</t>
  </si>
  <si>
    <t>離</t>
  </si>
  <si>
    <t>○</t>
  </si>
  <si>
    <t>　（ギルバート加入）</t>
  </si>
  <si>
    <t>　（ローザ加入･ヤン加入）</t>
  </si>
  <si>
    <t>　（テラ離脱）</t>
  </si>
  <si>
    <t>　（パロム・ポロム離脱）</t>
  </si>
  <si>
    <t>　（シド加入）</t>
  </si>
  <si>
    <t>　（シド離脱）</t>
  </si>
  <si>
    <t>　（リディア加入）</t>
  </si>
  <si>
    <t>　（ヤン離脱）</t>
  </si>
  <si>
    <t>　（エッジ加入）</t>
  </si>
  <si>
    <t>　（セシルパラディンに）</t>
  </si>
  <si>
    <t>　（フースーヤ加入）</t>
  </si>
  <si>
    <t>　（パロム・ポロム加入・テラ再加入）</t>
  </si>
  <si>
    <t>　（ヤン再加入）</t>
  </si>
  <si>
    <t>　（カイン・ローザ再加入）</t>
  </si>
  <si>
    <t>　（カイン再加入）</t>
  </si>
  <si>
    <t>　（ローザ離脱）</t>
  </si>
  <si>
    <t>　（リディア・ギルバート・ヤン離脱）</t>
  </si>
  <si>
    <t>分割後</t>
  </si>
  <si>
    <t>　（フースーヤ離脱）</t>
  </si>
  <si>
    <t>－</t>
  </si>
  <si>
    <t>アサルトドアー(イエロードラゴン)30000→28000</t>
  </si>
  <si>
    <t>四天王(40000→62500)</t>
  </si>
  <si>
    <t>R～AQ列に戦闘終了後の各キャラのレベルと、総取得経験値を記述しています。</t>
  </si>
  <si>
    <t>最下行に最終メンバーの平均レベル、次のレベルまでの経験値、現レベルから経験値の蓄積量を記述しています。</t>
  </si>
  <si>
    <t>　　○：生存キャラ　×：戦闘不能になっているキャラ　離：離脱中のキャラ　－：加入しているが不参加のキャラ</t>
  </si>
  <si>
    <t>・使い方</t>
  </si>
  <si>
    <t>A列が戦闘、B列が獲得経験値、D～P列がメンバーの戦闘終了時の状態を示しています。セルの色が緑色のキャラが加入中です。</t>
  </si>
  <si>
    <t>　　FF4では経験値が生存者数で割った数を各々に与えられ、離脱中のキャラはそれと同等分の経験値を獲得します。</t>
  </si>
  <si>
    <t>　　戦闘不能/石化のキャラと、加入していても不参加のキャラは経験値を獲得しません。</t>
  </si>
  <si>
    <t>はんぎょじん</t>
  </si>
  <si>
    <t>マザーボム(1900EXP)→ボム*3+グレートボム*3</t>
  </si>
  <si>
    <t>ゴブリンキャップ+半魚人+レディプラム</t>
  </si>
  <si>
    <t>スカルミリョーネ+スカルナイト*4</t>
  </si>
  <si>
    <t>スカルミリョーネ+スカルナント*4</t>
  </si>
  <si>
    <t>キラーゴブリン*3</t>
  </si>
  <si>
    <t>アサルトドアー(キマイラブレイン)31100→35000</t>
  </si>
  <si>
    <t>アサルトドアー(イエロードラゴン)31100→34000</t>
  </si>
  <si>
    <t>鉄巨人*2(4200)</t>
  </si>
  <si>
    <t>制御+防衛+迎撃システム(50000*3)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</si>
</sst>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5" fillId="0" borderId="0" xfId="43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4" borderId="0" xfId="0" applyFill="1" applyAlignment="1">
      <alignment vertical="center"/>
    </xf>
    <xf numFmtId="176" fontId="0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shrinkToFit="1"/>
    </xf>
    <xf numFmtId="0" fontId="46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-endo.skr.jp/ff4chrlvup.txt" TargetMode="External" /><Relationship Id="rId2" Type="http://schemas.openxmlformats.org/officeDocument/2006/relationships/hyperlink" Target="http://www.asahi-net.or.jp/~xi5s-msd/kyara/mokuji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B39" sqref="B39"/>
    </sheetView>
  </sheetViews>
  <sheetFormatPr defaultColWidth="9.00390625" defaultRowHeight="13.5"/>
  <cols>
    <col min="1" max="1" width="4.625" style="2" customWidth="1"/>
    <col min="2" max="14" width="8.625" style="2" customWidth="1"/>
    <col min="15" max="15" width="4.625" style="2" customWidth="1"/>
    <col min="16" max="19" width="8.625" style="2" customWidth="1"/>
    <col min="20" max="16384" width="9.00390625" style="2" customWidth="1"/>
  </cols>
  <sheetData>
    <row r="1" spans="1:15" ht="13.5">
      <c r="A1" s="2" t="s">
        <v>0</v>
      </c>
      <c r="B1" t="s">
        <v>12</v>
      </c>
      <c r="C1" t="s">
        <v>8</v>
      </c>
      <c r="D1" t="s">
        <v>9</v>
      </c>
      <c r="E1" t="s">
        <v>13</v>
      </c>
      <c r="F1" t="s">
        <v>14</v>
      </c>
      <c r="G1" t="s">
        <v>10</v>
      </c>
      <c r="H1" t="s">
        <v>15</v>
      </c>
      <c r="I1" s="2" t="s">
        <v>17</v>
      </c>
      <c r="J1" s="2" t="s">
        <v>16</v>
      </c>
      <c r="K1" t="s">
        <v>19</v>
      </c>
      <c r="L1" s="2" t="s">
        <v>1</v>
      </c>
      <c r="M1" t="s">
        <v>11</v>
      </c>
      <c r="N1" s="2" t="s">
        <v>18</v>
      </c>
      <c r="O1" s="2" t="s">
        <v>0</v>
      </c>
    </row>
    <row r="2" ht="13.5" hidden="1"/>
    <row r="3" ht="13.5" hidden="1"/>
    <row r="4" ht="13.5" hidden="1"/>
    <row r="5" s="4" customFormat="1" ht="13.5" hidden="1"/>
    <row r="6" s="4" customFormat="1" ht="13.5" hidden="1"/>
    <row r="7" s="4" customFormat="1" ht="13.5">
      <c r="B7" s="5" t="s">
        <v>20</v>
      </c>
    </row>
    <row r="8" spans="2:11" ht="13.5">
      <c r="B8" s="5" t="s">
        <v>21</v>
      </c>
      <c r="K8" s="4"/>
    </row>
    <row r="9" ht="13.5">
      <c r="B9" s="2" t="s">
        <v>7</v>
      </c>
    </row>
    <row r="10" s="4" customFormat="1" ht="13.5"/>
    <row r="11" spans="1:15" ht="13.5">
      <c r="A11" s="1">
        <v>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1">
        <v>1</v>
      </c>
    </row>
    <row r="12" spans="1:15" ht="13.5">
      <c r="A12" s="1">
        <v>2</v>
      </c>
      <c r="D12" s="1">
        <v>44</v>
      </c>
      <c r="K12" s="2">
        <v>23</v>
      </c>
      <c r="O12" s="1">
        <v>2</v>
      </c>
    </row>
    <row r="13" spans="1:15" ht="13.5">
      <c r="A13" s="1">
        <v>3</v>
      </c>
      <c r="D13" s="1">
        <v>120</v>
      </c>
      <c r="G13" s="3"/>
      <c r="K13" s="2">
        <v>165</v>
      </c>
      <c r="O13" s="1">
        <v>3</v>
      </c>
    </row>
    <row r="14" spans="1:15" ht="13.5">
      <c r="A14" s="1">
        <v>4</v>
      </c>
      <c r="D14" s="7">
        <v>238</v>
      </c>
      <c r="G14" s="1"/>
      <c r="K14" s="3">
        <v>135</v>
      </c>
      <c r="O14" s="1">
        <v>4</v>
      </c>
    </row>
    <row r="15" spans="1:15" ht="13.5">
      <c r="A15" s="1">
        <v>5</v>
      </c>
      <c r="D15" s="1">
        <v>413</v>
      </c>
      <c r="F15" s="1">
        <v>288</v>
      </c>
      <c r="G15" s="1"/>
      <c r="K15" s="2">
        <v>244</v>
      </c>
      <c r="O15" s="1">
        <v>5</v>
      </c>
    </row>
    <row r="16" spans="1:15" ht="13.5">
      <c r="A16" s="1">
        <v>6</v>
      </c>
      <c r="C16" s="3"/>
      <c r="D16" s="1">
        <v>662</v>
      </c>
      <c r="F16" s="1">
        <v>613</v>
      </c>
      <c r="G16" s="1"/>
      <c r="K16" s="3">
        <v>407</v>
      </c>
      <c r="O16" s="1">
        <v>6</v>
      </c>
    </row>
    <row r="17" spans="1:15" ht="13.5">
      <c r="A17" s="1">
        <v>7</v>
      </c>
      <c r="C17" s="1"/>
      <c r="D17" s="1">
        <v>1007</v>
      </c>
      <c r="F17" s="1">
        <v>921</v>
      </c>
      <c r="G17" s="1"/>
      <c r="K17" s="1">
        <v>640</v>
      </c>
      <c r="O17" s="1">
        <v>7</v>
      </c>
    </row>
    <row r="18" spans="1:15" ht="13.5">
      <c r="A18" s="1">
        <v>8</v>
      </c>
      <c r="C18" s="1"/>
      <c r="D18" s="1">
        <v>1474</v>
      </c>
      <c r="E18" s="3"/>
      <c r="F18" s="1">
        <v>1331</v>
      </c>
      <c r="G18" s="1"/>
      <c r="K18" s="1">
        <v>964</v>
      </c>
      <c r="M18" s="3"/>
      <c r="O18" s="1">
        <v>8</v>
      </c>
    </row>
    <row r="19" spans="1:15" ht="13.5">
      <c r="A19" s="1">
        <v>9</v>
      </c>
      <c r="C19" s="1"/>
      <c r="D19" s="1">
        <v>2091</v>
      </c>
      <c r="E19" s="1"/>
      <c r="F19" s="1">
        <v>1868</v>
      </c>
      <c r="G19" s="1"/>
      <c r="K19" s="1">
        <v>1402</v>
      </c>
      <c r="M19" s="1"/>
      <c r="O19" s="1">
        <v>9</v>
      </c>
    </row>
    <row r="20" spans="1:15" ht="13.5">
      <c r="A20" s="1">
        <v>10</v>
      </c>
      <c r="B20" s="1">
        <v>2403</v>
      </c>
      <c r="C20" s="1">
        <v>2256</v>
      </c>
      <c r="D20" s="1">
        <v>2891</v>
      </c>
      <c r="E20" s="1"/>
      <c r="F20" s="1">
        <v>2558</v>
      </c>
      <c r="G20" s="1">
        <v>2139</v>
      </c>
      <c r="H20" s="1">
        <v>2061</v>
      </c>
      <c r="I20" s="2">
        <v>1957</v>
      </c>
      <c r="J20" s="2">
        <v>1957</v>
      </c>
      <c r="K20" s="1">
        <v>1980</v>
      </c>
      <c r="M20" s="1"/>
      <c r="O20" s="1">
        <v>10</v>
      </c>
    </row>
    <row r="21" spans="1:15" ht="13.5">
      <c r="A21" s="1">
        <v>11</v>
      </c>
      <c r="B21" s="1">
        <v>3334</v>
      </c>
      <c r="C21" s="1">
        <v>3059</v>
      </c>
      <c r="D21" s="1">
        <v>3909</v>
      </c>
      <c r="E21" s="1"/>
      <c r="F21" s="1">
        <v>3430</v>
      </c>
      <c r="G21" s="1">
        <v>2954</v>
      </c>
      <c r="H21" s="1">
        <v>2867</v>
      </c>
      <c r="I21" s="2">
        <v>2692</v>
      </c>
      <c r="J21" s="2">
        <v>2692</v>
      </c>
      <c r="K21" s="1">
        <v>2726</v>
      </c>
      <c r="M21" s="1"/>
      <c r="O21" s="1">
        <v>11</v>
      </c>
    </row>
    <row r="22" spans="1:15" ht="13.5">
      <c r="A22" s="1">
        <v>12</v>
      </c>
      <c r="B22" s="1">
        <v>4520</v>
      </c>
      <c r="C22" s="1">
        <v>4068</v>
      </c>
      <c r="D22" s="1">
        <v>5185</v>
      </c>
      <c r="E22" s="1"/>
      <c r="F22" s="1">
        <v>4516</v>
      </c>
      <c r="G22" s="1">
        <v>3989</v>
      </c>
      <c r="H22" s="1">
        <v>3896</v>
      </c>
      <c r="I22" s="2">
        <v>3624</v>
      </c>
      <c r="J22" s="2">
        <v>3624</v>
      </c>
      <c r="K22" s="1">
        <v>3671</v>
      </c>
      <c r="M22" s="1"/>
      <c r="O22" s="1">
        <v>12</v>
      </c>
    </row>
    <row r="23" spans="1:15" ht="13.5">
      <c r="A23" s="1">
        <v>13</v>
      </c>
      <c r="B23" s="1">
        <v>6006</v>
      </c>
      <c r="C23" s="1">
        <v>5317</v>
      </c>
      <c r="D23" s="1">
        <v>6763</v>
      </c>
      <c r="E23" s="1"/>
      <c r="F23" s="1">
        <v>5852</v>
      </c>
      <c r="G23" s="1">
        <v>5283</v>
      </c>
      <c r="H23" s="1">
        <v>5186</v>
      </c>
      <c r="I23" s="2">
        <v>4786</v>
      </c>
      <c r="J23" s="2">
        <v>4786</v>
      </c>
      <c r="K23" s="1">
        <v>4851</v>
      </c>
      <c r="M23" s="1"/>
      <c r="O23" s="1">
        <v>13</v>
      </c>
    </row>
    <row r="24" spans="1:15" ht="13.5">
      <c r="A24" s="1">
        <v>14</v>
      </c>
      <c r="B24" s="1">
        <v>7840</v>
      </c>
      <c r="C24" s="1">
        <v>6844</v>
      </c>
      <c r="D24" s="1">
        <v>8689</v>
      </c>
      <c r="E24" s="1"/>
      <c r="F24" s="7">
        <v>7476</v>
      </c>
      <c r="G24" s="1">
        <v>6877</v>
      </c>
      <c r="H24" s="1">
        <v>6779</v>
      </c>
      <c r="I24" s="2">
        <v>6215</v>
      </c>
      <c r="J24" s="2">
        <v>6215</v>
      </c>
      <c r="K24" s="1">
        <v>6302</v>
      </c>
      <c r="M24" s="1"/>
      <c r="O24" s="1">
        <v>14</v>
      </c>
    </row>
    <row r="25" spans="1:15" ht="13.5">
      <c r="A25" s="1">
        <v>15</v>
      </c>
      <c r="B25" s="1">
        <v>10073</v>
      </c>
      <c r="C25" s="1">
        <v>8689</v>
      </c>
      <c r="D25" s="1">
        <v>11014</v>
      </c>
      <c r="E25" s="1"/>
      <c r="F25" s="1">
        <v>9429</v>
      </c>
      <c r="G25" s="1">
        <v>8815</v>
      </c>
      <c r="H25" s="1">
        <v>8721</v>
      </c>
      <c r="I25" s="2">
        <v>7951</v>
      </c>
      <c r="J25" s="2">
        <v>7951</v>
      </c>
      <c r="K25" s="1">
        <v>8065</v>
      </c>
      <c r="M25" s="1"/>
      <c r="O25" s="1">
        <v>15</v>
      </c>
    </row>
    <row r="26" spans="1:15" ht="13.5">
      <c r="A26" s="1">
        <v>16</v>
      </c>
      <c r="B26" s="1">
        <v>12761</v>
      </c>
      <c r="C26" s="1">
        <v>10895</v>
      </c>
      <c r="D26" s="1">
        <v>13791</v>
      </c>
      <c r="E26" s="1"/>
      <c r="F26" s="1">
        <v>11756</v>
      </c>
      <c r="G26" s="1">
        <v>11145</v>
      </c>
      <c r="H26" s="1">
        <v>11060</v>
      </c>
      <c r="I26" s="2">
        <v>10036</v>
      </c>
      <c r="J26" s="2">
        <v>10036</v>
      </c>
      <c r="K26" s="1">
        <v>10182</v>
      </c>
      <c r="M26" s="1"/>
      <c r="O26" s="1">
        <v>16</v>
      </c>
    </row>
    <row r="27" spans="1:15" ht="13.5">
      <c r="A27" s="1">
        <v>17</v>
      </c>
      <c r="B27" s="1">
        <v>15964</v>
      </c>
      <c r="C27" s="1">
        <v>13508</v>
      </c>
      <c r="D27" s="1">
        <v>17078</v>
      </c>
      <c r="E27" s="1"/>
      <c r="F27" s="1">
        <v>14503</v>
      </c>
      <c r="G27" s="1">
        <v>13918</v>
      </c>
      <c r="H27" s="1">
        <v>13849</v>
      </c>
      <c r="I27" s="2">
        <v>12515</v>
      </c>
      <c r="J27" s="2">
        <v>12515</v>
      </c>
      <c r="K27" s="1">
        <v>12700</v>
      </c>
      <c r="M27" s="1"/>
      <c r="O27" s="1">
        <v>17</v>
      </c>
    </row>
    <row r="28" spans="1:15" ht="13.5">
      <c r="A28" s="1">
        <v>18</v>
      </c>
      <c r="B28" s="1">
        <v>19744</v>
      </c>
      <c r="C28" s="1">
        <v>16577</v>
      </c>
      <c r="D28" s="1">
        <v>20937</v>
      </c>
      <c r="E28" s="1"/>
      <c r="F28" s="1">
        <v>17720</v>
      </c>
      <c r="G28" s="1">
        <v>17188</v>
      </c>
      <c r="H28" s="1">
        <v>17142</v>
      </c>
      <c r="I28" s="2">
        <v>15436</v>
      </c>
      <c r="J28" s="2">
        <v>15436</v>
      </c>
      <c r="K28" s="1">
        <v>15667</v>
      </c>
      <c r="M28" s="1"/>
      <c r="O28" s="1">
        <v>18</v>
      </c>
    </row>
    <row r="29" spans="1:15" ht="13.5">
      <c r="A29" s="1">
        <v>19</v>
      </c>
      <c r="B29" s="1">
        <v>24168</v>
      </c>
      <c r="C29" s="1">
        <v>20154</v>
      </c>
      <c r="D29" s="1">
        <v>25432</v>
      </c>
      <c r="E29" s="1"/>
      <c r="F29" s="1">
        <v>21460</v>
      </c>
      <c r="G29" s="1">
        <v>21013</v>
      </c>
      <c r="H29" s="1">
        <v>20997</v>
      </c>
      <c r="I29" s="2">
        <v>18849</v>
      </c>
      <c r="J29" s="2">
        <v>18849</v>
      </c>
      <c r="K29" s="1">
        <v>19135</v>
      </c>
      <c r="M29" s="1"/>
      <c r="O29" s="1">
        <v>19</v>
      </c>
    </row>
    <row r="30" spans="1:15" ht="13.5">
      <c r="A30" s="1">
        <v>20</v>
      </c>
      <c r="B30" s="1">
        <v>29307</v>
      </c>
      <c r="C30" s="1">
        <v>24294</v>
      </c>
      <c r="D30" s="1">
        <v>30632</v>
      </c>
      <c r="E30" s="1">
        <v>54873</v>
      </c>
      <c r="F30" s="1">
        <v>25780</v>
      </c>
      <c r="G30" s="1">
        <v>25453</v>
      </c>
      <c r="H30" s="1">
        <v>25477</v>
      </c>
      <c r="I30" s="2">
        <v>22809</v>
      </c>
      <c r="J30" s="2">
        <v>22809</v>
      </c>
      <c r="K30" s="1">
        <v>23159</v>
      </c>
      <c r="L30" s="2">
        <v>26754</v>
      </c>
      <c r="M30" s="1"/>
      <c r="O30" s="1">
        <v>20</v>
      </c>
    </row>
    <row r="31" spans="1:15" ht="13.5">
      <c r="A31" s="1">
        <v>21</v>
      </c>
      <c r="B31" s="1">
        <v>35234</v>
      </c>
      <c r="C31" s="1">
        <v>29054</v>
      </c>
      <c r="D31" s="1">
        <v>36608</v>
      </c>
      <c r="E31" s="1">
        <v>63193</v>
      </c>
      <c r="F31" s="1">
        <v>30737</v>
      </c>
      <c r="G31" s="1">
        <v>30571</v>
      </c>
      <c r="H31" s="1">
        <v>30645</v>
      </c>
      <c r="I31" s="2">
        <v>27371</v>
      </c>
      <c r="J31" s="2">
        <v>27371</v>
      </c>
      <c r="K31" s="1">
        <v>27795</v>
      </c>
      <c r="L31" s="2">
        <v>32099</v>
      </c>
      <c r="M31" s="1"/>
      <c r="O31" s="1">
        <v>21</v>
      </c>
    </row>
    <row r="32" spans="1:15" ht="13.5">
      <c r="A32" s="1">
        <v>22</v>
      </c>
      <c r="B32" s="1">
        <v>42028</v>
      </c>
      <c r="C32" s="1">
        <v>34495</v>
      </c>
      <c r="D32" s="1">
        <v>43436</v>
      </c>
      <c r="E32" s="1">
        <v>72459</v>
      </c>
      <c r="F32" s="1">
        <v>36394</v>
      </c>
      <c r="G32" s="1">
        <v>36434</v>
      </c>
      <c r="H32" s="1">
        <v>36570</v>
      </c>
      <c r="I32" s="2">
        <v>32595</v>
      </c>
      <c r="J32" s="2">
        <v>32595</v>
      </c>
      <c r="K32" s="1">
        <v>33104</v>
      </c>
      <c r="L32" s="2">
        <v>38219</v>
      </c>
      <c r="M32" s="1"/>
      <c r="O32" s="1">
        <v>22</v>
      </c>
    </row>
    <row r="33" spans="1:15" ht="13.5">
      <c r="A33" s="1">
        <v>23</v>
      </c>
      <c r="B33" s="1">
        <v>49769</v>
      </c>
      <c r="C33" s="1">
        <v>40680</v>
      </c>
      <c r="D33" s="1">
        <v>51196</v>
      </c>
      <c r="E33" s="1">
        <v>82748</v>
      </c>
      <c r="F33" s="1">
        <v>42815</v>
      </c>
      <c r="G33" s="1">
        <v>43112</v>
      </c>
      <c r="H33" s="1">
        <v>43324</v>
      </c>
      <c r="I33" s="2">
        <v>38543</v>
      </c>
      <c r="J33" s="2">
        <v>38543</v>
      </c>
      <c r="K33" s="1">
        <v>39149</v>
      </c>
      <c r="L33" s="2">
        <v>45186</v>
      </c>
      <c r="M33" s="1"/>
      <c r="O33" s="1">
        <v>23</v>
      </c>
    </row>
    <row r="34" spans="1:15" ht="13.5">
      <c r="A34" s="1">
        <v>24</v>
      </c>
      <c r="B34" s="1">
        <v>58543</v>
      </c>
      <c r="C34" s="1">
        <v>47675</v>
      </c>
      <c r="D34" s="1">
        <v>59970</v>
      </c>
      <c r="E34" s="1">
        <v>94139</v>
      </c>
      <c r="F34" s="1">
        <v>50068</v>
      </c>
      <c r="G34" s="1">
        <v>50678</v>
      </c>
      <c r="H34" s="1">
        <v>50980</v>
      </c>
      <c r="I34" s="2">
        <v>45280</v>
      </c>
      <c r="J34" s="2">
        <v>45280</v>
      </c>
      <c r="K34" s="1">
        <v>45996</v>
      </c>
      <c r="L34" s="2">
        <v>53077</v>
      </c>
      <c r="M34" s="1"/>
      <c r="O34" s="1">
        <v>24</v>
      </c>
    </row>
    <row r="35" spans="1:15" ht="13.5">
      <c r="A35" s="1">
        <v>25</v>
      </c>
      <c r="B35" s="1">
        <v>68439</v>
      </c>
      <c r="C35" s="1">
        <v>55550</v>
      </c>
      <c r="D35" s="1">
        <v>69845</v>
      </c>
      <c r="E35" s="1">
        <v>106717</v>
      </c>
      <c r="F35" s="1">
        <v>58224</v>
      </c>
      <c r="G35" s="1">
        <v>59209</v>
      </c>
      <c r="H35" s="1">
        <v>59617</v>
      </c>
      <c r="I35" s="2">
        <v>52873</v>
      </c>
      <c r="J35" s="2">
        <v>52873</v>
      </c>
      <c r="K35" s="1">
        <v>53714</v>
      </c>
      <c r="L35" s="2">
        <v>61970</v>
      </c>
      <c r="M35" s="1">
        <v>64777</v>
      </c>
      <c r="O35" s="1">
        <v>25</v>
      </c>
    </row>
    <row r="36" spans="1:15" ht="13.5">
      <c r="A36" s="1">
        <v>26</v>
      </c>
      <c r="B36" s="1">
        <v>79550</v>
      </c>
      <c r="C36" s="1">
        <v>64376</v>
      </c>
      <c r="D36" s="1">
        <v>80910</v>
      </c>
      <c r="E36" s="1">
        <v>120568</v>
      </c>
      <c r="F36" s="1">
        <v>67356</v>
      </c>
      <c r="G36" s="1">
        <v>68784</v>
      </c>
      <c r="H36" s="1">
        <v>69316</v>
      </c>
      <c r="I36" s="2">
        <v>61393</v>
      </c>
      <c r="J36" s="2">
        <v>61393</v>
      </c>
      <c r="K36" s="1">
        <v>62375</v>
      </c>
      <c r="L36" s="2">
        <v>71948</v>
      </c>
      <c r="M36" s="1">
        <v>74161</v>
      </c>
      <c r="O36" s="1">
        <v>26</v>
      </c>
    </row>
    <row r="37" spans="1:15" ht="13.5">
      <c r="A37" s="1">
        <v>27</v>
      </c>
      <c r="B37" s="1">
        <v>91972</v>
      </c>
      <c r="C37" s="1">
        <v>74228</v>
      </c>
      <c r="D37" s="1">
        <v>93259</v>
      </c>
      <c r="E37" s="1">
        <v>135783</v>
      </c>
      <c r="F37" s="1">
        <v>77540</v>
      </c>
      <c r="G37" s="1">
        <v>79485</v>
      </c>
      <c r="H37" s="1">
        <v>80160</v>
      </c>
      <c r="I37" s="2">
        <v>70914</v>
      </c>
      <c r="J37" s="2">
        <v>70914</v>
      </c>
      <c r="K37" s="1">
        <v>72053</v>
      </c>
      <c r="L37" s="2">
        <v>83097</v>
      </c>
      <c r="M37" s="1">
        <v>84565</v>
      </c>
      <c r="O37" s="1">
        <v>27</v>
      </c>
    </row>
    <row r="38" spans="1:15" ht="13.5">
      <c r="A38" s="1">
        <v>28</v>
      </c>
      <c r="B38" s="1">
        <v>105805</v>
      </c>
      <c r="C38" s="1">
        <v>85184</v>
      </c>
      <c r="D38" s="1">
        <v>106990</v>
      </c>
      <c r="E38" s="1">
        <v>152430</v>
      </c>
      <c r="F38" s="1">
        <v>88856</v>
      </c>
      <c r="G38" s="1">
        <v>91399</v>
      </c>
      <c r="H38" s="1">
        <v>92238</v>
      </c>
      <c r="I38" s="2">
        <v>81511</v>
      </c>
      <c r="J38" s="2">
        <v>81511</v>
      </c>
      <c r="K38" s="1">
        <v>82826</v>
      </c>
      <c r="L38" s="2">
        <v>95506</v>
      </c>
      <c r="M38" s="1">
        <v>96062</v>
      </c>
      <c r="O38" s="1">
        <v>28</v>
      </c>
    </row>
    <row r="39" spans="1:15" ht="13.5">
      <c r="A39" s="1">
        <v>29</v>
      </c>
      <c r="B39" s="1">
        <v>121152</v>
      </c>
      <c r="C39" s="1">
        <v>97325</v>
      </c>
      <c r="D39" s="1">
        <v>122203</v>
      </c>
      <c r="E39" s="1">
        <v>170660</v>
      </c>
      <c r="F39" s="1">
        <v>101386</v>
      </c>
      <c r="G39" s="1">
        <v>104615</v>
      </c>
      <c r="H39" s="1">
        <v>105640</v>
      </c>
      <c r="I39" s="2">
        <v>93263</v>
      </c>
      <c r="J39" s="2">
        <v>93263</v>
      </c>
      <c r="K39" s="1">
        <v>94773</v>
      </c>
      <c r="L39" s="2">
        <v>109267</v>
      </c>
      <c r="M39" s="1">
        <v>108730</v>
      </c>
      <c r="O39" s="1">
        <v>29</v>
      </c>
    </row>
    <row r="40" spans="1:15" ht="13.5">
      <c r="A40" s="1">
        <v>30</v>
      </c>
      <c r="B40" s="1">
        <v>138121</v>
      </c>
      <c r="C40" s="1">
        <v>110735</v>
      </c>
      <c r="D40" s="1">
        <v>139003</v>
      </c>
      <c r="E40" s="1">
        <v>190547</v>
      </c>
      <c r="F40" s="1">
        <v>115216</v>
      </c>
      <c r="G40" s="1">
        <v>119225</v>
      </c>
      <c r="H40" s="1">
        <v>120460</v>
      </c>
      <c r="I40" s="2">
        <v>106253</v>
      </c>
      <c r="J40" s="2">
        <v>106253</v>
      </c>
      <c r="K40" s="1">
        <v>107979</v>
      </c>
      <c r="L40" s="2">
        <v>124477</v>
      </c>
      <c r="M40" s="1">
        <v>122650</v>
      </c>
      <c r="O40" s="1">
        <v>30</v>
      </c>
    </row>
    <row r="41" spans="1:15" ht="13.5">
      <c r="A41" s="1">
        <v>31</v>
      </c>
      <c r="B41" s="1">
        <v>156823</v>
      </c>
      <c r="C41" s="1">
        <v>125499</v>
      </c>
      <c r="D41" s="1">
        <v>157497</v>
      </c>
      <c r="E41" s="1">
        <v>212195</v>
      </c>
      <c r="F41" s="1">
        <v>130043</v>
      </c>
      <c r="G41" s="1">
        <v>135324</v>
      </c>
      <c r="H41" s="1">
        <v>136795</v>
      </c>
      <c r="I41" s="2">
        <v>120564</v>
      </c>
      <c r="J41" s="2">
        <v>120584</v>
      </c>
      <c r="K41" s="1">
        <v>122529</v>
      </c>
      <c r="L41" s="2">
        <v>141234</v>
      </c>
      <c r="M41" s="1">
        <v>137903</v>
      </c>
      <c r="O41" s="1">
        <v>31</v>
      </c>
    </row>
    <row r="42" spans="1:15" ht="13.5">
      <c r="A42" s="1">
        <v>32</v>
      </c>
      <c r="B42" s="1">
        <v>177373</v>
      </c>
      <c r="C42" s="1">
        <v>141707</v>
      </c>
      <c r="D42" s="1">
        <v>177797</v>
      </c>
      <c r="E42" s="1">
        <v>235713</v>
      </c>
      <c r="F42" s="1">
        <v>147129</v>
      </c>
      <c r="G42" s="1">
        <v>153011</v>
      </c>
      <c r="H42" s="1">
        <v>154745</v>
      </c>
      <c r="I42" s="2">
        <v>136284</v>
      </c>
      <c r="J42" s="2">
        <v>136304</v>
      </c>
      <c r="K42" s="1">
        <v>138512</v>
      </c>
      <c r="L42" s="2">
        <v>159640</v>
      </c>
      <c r="M42" s="1">
        <v>154576</v>
      </c>
      <c r="O42" s="1">
        <v>32</v>
      </c>
    </row>
    <row r="43" spans="1:15" ht="13.5">
      <c r="A43" s="1">
        <v>33</v>
      </c>
      <c r="B43" s="1">
        <v>199890</v>
      </c>
      <c r="C43" s="1">
        <v>159451</v>
      </c>
      <c r="D43" s="1">
        <v>200019</v>
      </c>
      <c r="E43" s="1">
        <v>261212</v>
      </c>
      <c r="F43" s="1">
        <v>165398</v>
      </c>
      <c r="G43" s="1">
        <v>172387</v>
      </c>
      <c r="H43" s="1">
        <v>174414</v>
      </c>
      <c r="I43" s="2">
        <v>153504</v>
      </c>
      <c r="J43" s="2">
        <v>153524</v>
      </c>
      <c r="K43" s="1">
        <v>156019</v>
      </c>
      <c r="L43" s="2">
        <v>179801</v>
      </c>
      <c r="M43" s="1">
        <v>172757</v>
      </c>
      <c r="O43" s="1">
        <v>33</v>
      </c>
    </row>
    <row r="44" spans="1:15" ht="13.5">
      <c r="A44" s="1">
        <v>34</v>
      </c>
      <c r="B44" s="1">
        <v>224496</v>
      </c>
      <c r="C44" s="1">
        <v>178826</v>
      </c>
      <c r="D44" s="1">
        <v>224281</v>
      </c>
      <c r="E44" s="1">
        <v>288887</v>
      </c>
      <c r="F44" s="1">
        <v>185336</v>
      </c>
      <c r="G44" s="1">
        <v>193558</v>
      </c>
      <c r="H44" s="1">
        <v>195910</v>
      </c>
      <c r="I44" s="2">
        <v>172316</v>
      </c>
      <c r="J44" s="2">
        <v>172336</v>
      </c>
      <c r="K44" s="1">
        <v>175146</v>
      </c>
      <c r="L44" s="2">
        <v>201826</v>
      </c>
      <c r="M44" s="1">
        <v>192536</v>
      </c>
      <c r="O44" s="1">
        <v>34</v>
      </c>
    </row>
    <row r="45" spans="1:15" ht="13.5">
      <c r="A45" s="1">
        <v>35</v>
      </c>
      <c r="B45" s="1">
        <v>251317</v>
      </c>
      <c r="C45" s="1">
        <v>199931</v>
      </c>
      <c r="D45" s="1">
        <v>250706</v>
      </c>
      <c r="E45" s="1">
        <v>318617</v>
      </c>
      <c r="F45" s="1">
        <v>207044</v>
      </c>
      <c r="G45" s="1">
        <v>216631</v>
      </c>
      <c r="H45" s="1">
        <v>219342</v>
      </c>
      <c r="I45" s="2">
        <v>192817</v>
      </c>
      <c r="J45" s="2">
        <v>192837</v>
      </c>
      <c r="K45" s="1">
        <v>195990</v>
      </c>
      <c r="L45" s="2">
        <v>225827</v>
      </c>
      <c r="M45" s="1">
        <v>214008</v>
      </c>
      <c r="O45" s="1">
        <v>35</v>
      </c>
    </row>
    <row r="46" spans="1:15" ht="13.5">
      <c r="A46" s="1">
        <v>36</v>
      </c>
      <c r="B46" s="1">
        <v>280482</v>
      </c>
      <c r="C46" s="1">
        <v>222865</v>
      </c>
      <c r="D46" s="1">
        <v>279419</v>
      </c>
      <c r="E46" s="1">
        <v>350764</v>
      </c>
      <c r="F46" s="1">
        <v>230625</v>
      </c>
      <c r="G46" s="1">
        <v>241718</v>
      </c>
      <c r="H46" s="1">
        <v>244824</v>
      </c>
      <c r="I46" s="2">
        <v>215105</v>
      </c>
      <c r="J46" s="2">
        <v>215125</v>
      </c>
      <c r="K46" s="1">
        <v>218651</v>
      </c>
      <c r="L46" s="2">
        <v>251919</v>
      </c>
      <c r="M46" s="1">
        <v>237269</v>
      </c>
      <c r="O46" s="1">
        <v>36</v>
      </c>
    </row>
    <row r="47" spans="1:15" ht="13.5">
      <c r="A47" s="1">
        <v>37</v>
      </c>
      <c r="B47" s="1">
        <v>312125</v>
      </c>
      <c r="C47" s="1">
        <v>247733</v>
      </c>
      <c r="D47" s="1">
        <v>310550</v>
      </c>
      <c r="E47" s="1">
        <v>385373</v>
      </c>
      <c r="F47" s="1">
        <v>256184</v>
      </c>
      <c r="G47" s="1">
        <v>268934</v>
      </c>
      <c r="H47" s="1">
        <v>272472</v>
      </c>
      <c r="I47" s="2">
        <v>239281</v>
      </c>
      <c r="J47" s="2">
        <v>239301</v>
      </c>
      <c r="K47" s="1">
        <v>243233</v>
      </c>
      <c r="L47" s="2">
        <v>280222</v>
      </c>
      <c r="M47" s="1">
        <v>262419</v>
      </c>
      <c r="O47" s="1">
        <v>37</v>
      </c>
    </row>
    <row r="48" spans="1:15" ht="13.5">
      <c r="A48" s="1">
        <v>38</v>
      </c>
      <c r="B48" s="1">
        <v>346382</v>
      </c>
      <c r="C48" s="1">
        <v>274641</v>
      </c>
      <c r="D48" s="1">
        <v>344233</v>
      </c>
      <c r="E48" s="1">
        <v>422573</v>
      </c>
      <c r="F48" s="1">
        <v>283831</v>
      </c>
      <c r="G48" s="1">
        <v>298396</v>
      </c>
      <c r="H48" s="1">
        <v>302406</v>
      </c>
      <c r="I48" s="2">
        <v>265450</v>
      </c>
      <c r="J48" s="2">
        <v>265470</v>
      </c>
      <c r="K48" s="1">
        <v>269841</v>
      </c>
      <c r="L48" s="2">
        <v>310857</v>
      </c>
      <c r="M48" s="1">
        <v>289560</v>
      </c>
      <c r="O48" s="1">
        <v>38</v>
      </c>
    </row>
    <row r="49" spans="1:15" ht="13.5">
      <c r="A49" s="1">
        <v>39</v>
      </c>
      <c r="B49" s="1">
        <v>383395</v>
      </c>
      <c r="C49" s="1">
        <v>303699</v>
      </c>
      <c r="D49" s="1">
        <v>380604</v>
      </c>
      <c r="E49" s="1">
        <v>462497</v>
      </c>
      <c r="F49" s="1">
        <v>313677</v>
      </c>
      <c r="G49" s="1">
        <v>330225</v>
      </c>
      <c r="H49" s="1">
        <v>334750</v>
      </c>
      <c r="I49" s="2">
        <v>293719</v>
      </c>
      <c r="J49" s="2">
        <v>293739</v>
      </c>
      <c r="K49" s="1">
        <v>298585</v>
      </c>
      <c r="L49" s="2">
        <v>343950</v>
      </c>
      <c r="M49" s="1">
        <v>318796</v>
      </c>
      <c r="O49" s="1">
        <v>39</v>
      </c>
    </row>
    <row r="50" spans="1:15" ht="13.5">
      <c r="A50" s="1">
        <v>40</v>
      </c>
      <c r="B50" s="1">
        <v>423308</v>
      </c>
      <c r="C50" s="1">
        <v>335019</v>
      </c>
      <c r="D50" s="1">
        <v>419804</v>
      </c>
      <c r="E50" s="1">
        <v>505281</v>
      </c>
      <c r="F50" s="1">
        <v>345837</v>
      </c>
      <c r="G50" s="1">
        <v>364545</v>
      </c>
      <c r="H50" s="1">
        <v>369630</v>
      </c>
      <c r="I50" s="2">
        <v>324199</v>
      </c>
      <c r="J50" s="2">
        <v>324219</v>
      </c>
      <c r="K50" s="1">
        <v>329577</v>
      </c>
      <c r="L50" s="2">
        <v>379630</v>
      </c>
      <c r="M50" s="1">
        <v>350236</v>
      </c>
      <c r="O50" s="1">
        <v>40</v>
      </c>
    </row>
    <row r="51" spans="1:15" ht="13.5">
      <c r="A51" s="1">
        <v>41</v>
      </c>
      <c r="B51" s="1">
        <v>466269</v>
      </c>
      <c r="C51" s="1">
        <v>368716</v>
      </c>
      <c r="D51" s="1">
        <v>461976</v>
      </c>
      <c r="E51" s="1">
        <v>551064</v>
      </c>
      <c r="F51" s="1">
        <v>380440</v>
      </c>
      <c r="G51" s="1">
        <v>401483</v>
      </c>
      <c r="H51" s="1">
        <v>407175</v>
      </c>
      <c r="I51" s="2">
        <v>357001</v>
      </c>
      <c r="J51" s="2">
        <v>357021</v>
      </c>
      <c r="K51" s="1">
        <v>362931</v>
      </c>
      <c r="L51" s="2">
        <v>418028</v>
      </c>
      <c r="M51" s="1">
        <v>383989</v>
      </c>
      <c r="O51" s="1">
        <v>41</v>
      </c>
    </row>
    <row r="52" spans="1:15" ht="13.5">
      <c r="A52" s="1">
        <v>42</v>
      </c>
      <c r="B52" s="1">
        <v>512430</v>
      </c>
      <c r="C52" s="1">
        <v>404908</v>
      </c>
      <c r="D52" s="1">
        <v>507268</v>
      </c>
      <c r="E52" s="1">
        <v>599989</v>
      </c>
      <c r="F52" s="1">
        <v>417538</v>
      </c>
      <c r="G52" s="1">
        <v>441169</v>
      </c>
      <c r="H52" s="1">
        <v>447518</v>
      </c>
      <c r="I52" s="2">
        <v>392242</v>
      </c>
      <c r="J52" s="2">
        <v>392262</v>
      </c>
      <c r="K52" s="1">
        <v>398765</v>
      </c>
      <c r="L52" s="2">
        <v>459280</v>
      </c>
      <c r="M52" s="1">
        <v>420169</v>
      </c>
      <c r="O52" s="1">
        <v>42</v>
      </c>
    </row>
    <row r="53" spans="1:15" ht="13.5">
      <c r="A53" s="1">
        <v>43</v>
      </c>
      <c r="B53" s="1">
        <v>561947</v>
      </c>
      <c r="C53" s="1">
        <v>443716</v>
      </c>
      <c r="D53" s="1">
        <v>555832</v>
      </c>
      <c r="E53" s="1">
        <v>652202</v>
      </c>
      <c r="F53" s="1">
        <v>457401</v>
      </c>
      <c r="G53" s="1">
        <v>483737</v>
      </c>
      <c r="H53" s="1">
        <v>490795</v>
      </c>
      <c r="I53" s="2">
        <v>430040</v>
      </c>
      <c r="J53" s="2">
        <v>430060</v>
      </c>
      <c r="K53" s="1">
        <v>437199</v>
      </c>
      <c r="L53" s="2">
        <v>503524</v>
      </c>
      <c r="M53" s="1">
        <v>458892</v>
      </c>
      <c r="O53" s="1">
        <v>43</v>
      </c>
    </row>
    <row r="54" spans="1:15" ht="13.5">
      <c r="A54" s="1">
        <v>44</v>
      </c>
      <c r="B54" s="1">
        <v>614979</v>
      </c>
      <c r="C54" s="1">
        <v>485264</v>
      </c>
      <c r="D54" s="1">
        <v>607822</v>
      </c>
      <c r="E54" s="1">
        <v>707853</v>
      </c>
      <c r="F54" s="1">
        <v>500021</v>
      </c>
      <c r="G54" s="1">
        <v>529324</v>
      </c>
      <c r="H54" s="1">
        <v>537146</v>
      </c>
      <c r="I54" s="2">
        <v>470516</v>
      </c>
      <c r="J54" s="2">
        <v>470536</v>
      </c>
      <c r="K54" s="1">
        <v>478356</v>
      </c>
      <c r="L54" s="2">
        <v>550903</v>
      </c>
      <c r="M54" s="1">
        <v>500276</v>
      </c>
      <c r="O54" s="1">
        <v>44</v>
      </c>
    </row>
    <row r="55" spans="1:15" ht="13.5">
      <c r="A55" s="1">
        <v>45</v>
      </c>
      <c r="B55" s="1">
        <v>671689</v>
      </c>
      <c r="C55" s="1">
        <v>529679</v>
      </c>
      <c r="D55" s="1">
        <v>663397</v>
      </c>
      <c r="E55" s="1">
        <v>767096</v>
      </c>
      <c r="F55" s="1">
        <v>545572</v>
      </c>
      <c r="G55" s="1">
        <v>578070</v>
      </c>
      <c r="H55" s="1">
        <v>586713</v>
      </c>
      <c r="I55" s="2">
        <v>513714</v>
      </c>
      <c r="J55" s="2">
        <v>513814</v>
      </c>
      <c r="K55" s="1">
        <v>522363</v>
      </c>
      <c r="L55" s="2">
        <v>601561</v>
      </c>
      <c r="M55" s="1">
        <v>544443</v>
      </c>
      <c r="O55" s="1">
        <v>45</v>
      </c>
    </row>
    <row r="56" spans="1:15" ht="13.5">
      <c r="A56" s="1">
        <v>46</v>
      </c>
      <c r="B56" s="1">
        <v>732244</v>
      </c>
      <c r="C56" s="1">
        <v>577090</v>
      </c>
      <c r="D56" s="1">
        <v>722718</v>
      </c>
      <c r="E56" s="1">
        <v>830088</v>
      </c>
      <c r="F56" s="1">
        <v>594186</v>
      </c>
      <c r="G56" s="1">
        <v>630118</v>
      </c>
      <c r="H56" s="1">
        <v>639642</v>
      </c>
      <c r="I56" s="2">
        <v>560001</v>
      </c>
      <c r="J56" s="2">
        <v>560001</v>
      </c>
      <c r="K56" s="1">
        <v>569349</v>
      </c>
      <c r="L56" s="2">
        <v>655647</v>
      </c>
      <c r="M56" s="1">
        <v>591517</v>
      </c>
      <c r="O56" s="1">
        <v>46</v>
      </c>
    </row>
    <row r="57" spans="1:15" ht="13.5">
      <c r="A57" s="1">
        <v>47</v>
      </c>
      <c r="B57" s="1">
        <v>796814</v>
      </c>
      <c r="C57" s="1">
        <v>627630</v>
      </c>
      <c r="D57" s="1">
        <v>785951</v>
      </c>
      <c r="E57" s="1">
        <v>896989</v>
      </c>
      <c r="F57" s="1">
        <v>645999</v>
      </c>
      <c r="G57" s="1">
        <v>685614</v>
      </c>
      <c r="H57" s="1">
        <v>696082</v>
      </c>
      <c r="I57" s="2">
        <v>609267</v>
      </c>
      <c r="J57" s="2">
        <v>609287</v>
      </c>
      <c r="K57" s="1">
        <v>619446</v>
      </c>
      <c r="L57" s="2">
        <v>713313</v>
      </c>
      <c r="M57" s="1">
        <v>641625</v>
      </c>
      <c r="O57" s="1">
        <v>47</v>
      </c>
    </row>
    <row r="58" spans="1:15" ht="13.5">
      <c r="A58" s="1">
        <v>48</v>
      </c>
      <c r="B58" s="1">
        <v>865573</v>
      </c>
      <c r="C58" s="1">
        <v>681434</v>
      </c>
      <c r="D58" s="1">
        <v>853266</v>
      </c>
      <c r="E58" s="1">
        <v>967962</v>
      </c>
      <c r="F58" s="1">
        <v>701149</v>
      </c>
      <c r="G58" s="1">
        <v>744707</v>
      </c>
      <c r="H58" s="1">
        <v>756185</v>
      </c>
      <c r="I58" s="2">
        <v>661725</v>
      </c>
      <c r="J58" s="2">
        <v>661745</v>
      </c>
      <c r="K58" s="1">
        <v>672788</v>
      </c>
      <c r="L58" s="2">
        <v>774714</v>
      </c>
      <c r="M58" s="1">
        <v>694897</v>
      </c>
      <c r="O58" s="1">
        <v>48</v>
      </c>
    </row>
    <row r="59" spans="1:15" ht="13.5">
      <c r="A59" s="1">
        <v>49</v>
      </c>
      <c r="B59" s="1">
        <v>938699</v>
      </c>
      <c r="C59" s="1">
        <v>738640</v>
      </c>
      <c r="D59" s="1">
        <v>924835</v>
      </c>
      <c r="E59" s="1">
        <v>1043176</v>
      </c>
      <c r="F59" s="1">
        <v>759777</v>
      </c>
      <c r="G59" s="1">
        <v>807550</v>
      </c>
      <c r="H59" s="1">
        <v>820107</v>
      </c>
      <c r="I59" s="2">
        <v>717510</v>
      </c>
      <c r="J59" s="2">
        <v>717530</v>
      </c>
      <c r="K59" s="1">
        <v>729514</v>
      </c>
      <c r="L59" s="2">
        <v>840008</v>
      </c>
      <c r="M59" s="1">
        <v>751468</v>
      </c>
      <c r="O59" s="1">
        <v>49</v>
      </c>
    </row>
    <row r="60" spans="1:15" ht="13.5">
      <c r="A60" s="1">
        <v>50</v>
      </c>
      <c r="B60" s="1">
        <v>1016329</v>
      </c>
      <c r="C60" s="1">
        <v>799390</v>
      </c>
      <c r="D60" s="1">
        <v>1000835</v>
      </c>
      <c r="E60" s="1">
        <v>1122801</v>
      </c>
      <c r="F60" s="1">
        <v>822027</v>
      </c>
      <c r="G60" s="1">
        <v>874300</v>
      </c>
      <c r="H60" s="1">
        <v>888007</v>
      </c>
      <c r="I60" s="2">
        <v>776760</v>
      </c>
      <c r="J60" s="2">
        <v>776780</v>
      </c>
      <c r="K60" s="1">
        <v>789764</v>
      </c>
      <c r="L60" s="2">
        <v>909358</v>
      </c>
      <c r="M60" s="1">
        <v>811465</v>
      </c>
      <c r="N60" s="1">
        <v>1007865</v>
      </c>
      <c r="O60" s="1">
        <v>50</v>
      </c>
    </row>
    <row r="61" spans="1:15" ht="13.5">
      <c r="A61" s="1">
        <v>51</v>
      </c>
      <c r="B61" s="1">
        <v>1098737</v>
      </c>
      <c r="C61" s="1">
        <v>863827</v>
      </c>
      <c r="D61" s="1">
        <v>1081445</v>
      </c>
      <c r="E61" s="1">
        <v>1207011</v>
      </c>
      <c r="F61" s="1">
        <v>888045</v>
      </c>
      <c r="G61" s="1">
        <v>945115</v>
      </c>
      <c r="H61" s="1">
        <v>960046</v>
      </c>
      <c r="I61" s="2">
        <v>839615</v>
      </c>
      <c r="J61" s="2">
        <v>839635</v>
      </c>
      <c r="K61" s="1">
        <v>853681</v>
      </c>
      <c r="L61" s="2">
        <v>982928</v>
      </c>
      <c r="M61" s="1">
        <v>875034</v>
      </c>
      <c r="N61" s="1">
        <v>1090108</v>
      </c>
      <c r="O61" s="1">
        <v>51</v>
      </c>
    </row>
    <row r="62" spans="1:15" ht="13.5">
      <c r="A62" s="1">
        <v>52</v>
      </c>
      <c r="B62" s="1">
        <v>1186068</v>
      </c>
      <c r="C62" s="1">
        <v>932098</v>
      </c>
      <c r="D62" s="1">
        <v>1166849</v>
      </c>
      <c r="E62" s="1">
        <v>1295984</v>
      </c>
      <c r="F62" s="1">
        <v>957982</v>
      </c>
      <c r="G62" s="1">
        <v>1020157</v>
      </c>
      <c r="H62" s="1">
        <v>1036390</v>
      </c>
      <c r="I62" s="2">
        <v>906220</v>
      </c>
      <c r="J62" s="2">
        <v>906240</v>
      </c>
      <c r="K62" s="1">
        <v>921411</v>
      </c>
      <c r="L62" s="2">
        <v>1060886</v>
      </c>
      <c r="M62" s="1">
        <v>942313</v>
      </c>
      <c r="N62" s="1">
        <v>1177284</v>
      </c>
      <c r="O62" s="1">
        <v>52</v>
      </c>
    </row>
    <row r="63" spans="1:15" ht="13.5">
      <c r="A63" s="1">
        <v>53</v>
      </c>
      <c r="B63" s="1">
        <v>1278514</v>
      </c>
      <c r="C63" s="1">
        <v>1004353</v>
      </c>
      <c r="D63" s="1">
        <v>1257235</v>
      </c>
      <c r="E63" s="1">
        <v>1389901</v>
      </c>
      <c r="F63" s="1">
        <v>1031991</v>
      </c>
      <c r="G63" s="1">
        <v>1099591</v>
      </c>
      <c r="H63" s="1">
        <v>1117207</v>
      </c>
      <c r="I63" s="2">
        <v>976722</v>
      </c>
      <c r="J63" s="2">
        <v>976742</v>
      </c>
      <c r="K63" s="1">
        <v>993104</v>
      </c>
      <c r="L63" s="2">
        <v>1143404</v>
      </c>
      <c r="M63" s="1">
        <v>1013446</v>
      </c>
      <c r="N63" s="1">
        <v>1269587</v>
      </c>
      <c r="O63" s="1">
        <v>53</v>
      </c>
    </row>
    <row r="64" spans="1:15" ht="13.5">
      <c r="A64" s="1">
        <v>54</v>
      </c>
      <c r="B64" s="1">
        <v>1376272</v>
      </c>
      <c r="C64" s="1">
        <v>1080745</v>
      </c>
      <c r="D64" s="1">
        <v>1352793</v>
      </c>
      <c r="E64" s="1">
        <v>1488947</v>
      </c>
      <c r="F64" s="1">
        <v>1110228</v>
      </c>
      <c r="G64" s="1">
        <v>1183586</v>
      </c>
      <c r="H64" s="1">
        <v>1202669</v>
      </c>
      <c r="I64" s="2">
        <v>1051270</v>
      </c>
      <c r="J64" s="2">
        <v>1051290</v>
      </c>
      <c r="K64" s="1">
        <v>1068911</v>
      </c>
      <c r="L64" s="2">
        <v>1230657</v>
      </c>
      <c r="M64" s="1">
        <v>1088579</v>
      </c>
      <c r="N64" s="1">
        <v>1367214</v>
      </c>
      <c r="O64" s="1">
        <v>54</v>
      </c>
    </row>
    <row r="65" spans="1:15" ht="13.5">
      <c r="A65" s="1">
        <v>55</v>
      </c>
      <c r="B65" s="1">
        <v>1479541</v>
      </c>
      <c r="C65" s="1">
        <v>1161430</v>
      </c>
      <c r="D65" s="1">
        <v>1453718</v>
      </c>
      <c r="E65" s="1">
        <v>1593310</v>
      </c>
      <c r="F65" s="1">
        <v>1192851</v>
      </c>
      <c r="G65" s="1">
        <v>1272314</v>
      </c>
      <c r="H65" s="1">
        <v>1292951</v>
      </c>
      <c r="I65" s="2">
        <v>1130016</v>
      </c>
      <c r="J65" s="2">
        <v>1130036</v>
      </c>
      <c r="K65" s="1">
        <v>1148988</v>
      </c>
      <c r="L65" s="2">
        <v>1322823</v>
      </c>
      <c r="M65" s="1">
        <v>1167861</v>
      </c>
      <c r="N65" s="1">
        <v>1470366</v>
      </c>
      <c r="O65" s="1">
        <v>55</v>
      </c>
    </row>
    <row r="66" spans="1:15" ht="13.5">
      <c r="A66" s="1">
        <v>56</v>
      </c>
      <c r="B66" s="1">
        <v>1588526</v>
      </c>
      <c r="C66" s="1">
        <v>1246565</v>
      </c>
      <c r="D66" s="1">
        <v>1560207</v>
      </c>
      <c r="E66" s="1">
        <v>1703182</v>
      </c>
      <c r="F66" s="1">
        <v>1280022</v>
      </c>
      <c r="G66" s="1">
        <v>1365950</v>
      </c>
      <c r="H66" s="1">
        <v>1388231</v>
      </c>
      <c r="I66" s="2">
        <v>1213115</v>
      </c>
      <c r="J66" s="2">
        <v>1213135</v>
      </c>
      <c r="K66" s="1">
        <v>1233492</v>
      </c>
      <c r="L66" s="2">
        <v>1420083</v>
      </c>
      <c r="M66" s="1">
        <v>1251444</v>
      </c>
      <c r="N66" s="1">
        <v>1579247</v>
      </c>
      <c r="O66" s="1">
        <v>56</v>
      </c>
    </row>
    <row r="67" spans="1:15" ht="13.5">
      <c r="A67" s="1">
        <v>57</v>
      </c>
      <c r="B67" s="1">
        <v>1703434</v>
      </c>
      <c r="C67" s="1">
        <v>1336312</v>
      </c>
      <c r="D67" s="1">
        <v>1672462</v>
      </c>
      <c r="E67" s="1">
        <v>1818759</v>
      </c>
      <c r="F67" s="1">
        <v>1371906</v>
      </c>
      <c r="G67" s="1">
        <v>1464672</v>
      </c>
      <c r="H67" s="1">
        <v>1488691</v>
      </c>
      <c r="I67" s="2">
        <v>1296214</v>
      </c>
      <c r="J67" s="2">
        <v>1300745</v>
      </c>
      <c r="K67" s="1">
        <v>1322584</v>
      </c>
      <c r="L67" s="2">
        <v>1522623</v>
      </c>
      <c r="M67" s="1">
        <v>1339482</v>
      </c>
      <c r="N67" s="1">
        <v>1694066</v>
      </c>
      <c r="O67" s="1">
        <v>57</v>
      </c>
    </row>
    <row r="68" spans="1:15" ht="13.5">
      <c r="A68" s="1">
        <v>58</v>
      </c>
      <c r="B68" s="1">
        <v>1824476</v>
      </c>
      <c r="C68" s="1">
        <v>1430835</v>
      </c>
      <c r="D68" s="1">
        <v>1790679</v>
      </c>
      <c r="E68" s="1">
        <v>1940239</v>
      </c>
      <c r="F68" s="1">
        <v>1468670</v>
      </c>
      <c r="G68" s="1">
        <v>1568661</v>
      </c>
      <c r="H68" s="1">
        <v>1594515</v>
      </c>
      <c r="I68" s="2">
        <v>1388496</v>
      </c>
      <c r="J68" s="2">
        <v>1393027</v>
      </c>
      <c r="K68" s="1">
        <v>1416427</v>
      </c>
      <c r="L68" s="2">
        <v>1630630</v>
      </c>
      <c r="M68" s="1">
        <v>1432133</v>
      </c>
      <c r="N68" s="1">
        <v>1815035</v>
      </c>
      <c r="O68" s="1">
        <v>58</v>
      </c>
    </row>
    <row r="69" spans="1:15" ht="13.5">
      <c r="A69" s="1">
        <v>59</v>
      </c>
      <c r="B69" s="1">
        <v>1951866</v>
      </c>
      <c r="C69" s="1">
        <v>1530301</v>
      </c>
      <c r="D69" s="1">
        <v>1915096</v>
      </c>
      <c r="E69" s="1">
        <v>2067824</v>
      </c>
      <c r="F69" s="1">
        <v>1570485</v>
      </c>
      <c r="G69" s="1">
        <v>1678180</v>
      </c>
      <c r="H69" s="1">
        <v>1705891</v>
      </c>
      <c r="I69" s="2">
        <v>1485614</v>
      </c>
      <c r="J69" s="2">
        <v>1490145</v>
      </c>
      <c r="K69" s="1">
        <v>1515188</v>
      </c>
      <c r="L69" s="2">
        <v>1744296</v>
      </c>
      <c r="M69" s="1">
        <v>1529557</v>
      </c>
      <c r="N69" s="1">
        <v>1942369</v>
      </c>
      <c r="O69" s="1">
        <v>59</v>
      </c>
    </row>
    <row r="70" spans="1:15" ht="13.5">
      <c r="A70" s="1">
        <v>60</v>
      </c>
      <c r="B70" s="1">
        <v>2085824</v>
      </c>
      <c r="C70" s="1">
        <v>1634881</v>
      </c>
      <c r="D70" s="1">
        <v>2045896</v>
      </c>
      <c r="E70" s="1">
        <v>2201720</v>
      </c>
      <c r="F70" s="1">
        <v>1677525</v>
      </c>
      <c r="G70" s="1">
        <v>1793181</v>
      </c>
      <c r="H70" s="1">
        <v>1823011</v>
      </c>
      <c r="I70" s="2">
        <v>1587734</v>
      </c>
      <c r="J70" s="2">
        <v>1592265</v>
      </c>
      <c r="K70" s="1">
        <v>1619036</v>
      </c>
      <c r="L70" s="2">
        <v>1863816</v>
      </c>
      <c r="M70" s="1">
        <v>1631917</v>
      </c>
      <c r="N70" s="1">
        <v>2076289</v>
      </c>
      <c r="O70" s="1">
        <v>60</v>
      </c>
    </row>
    <row r="71" spans="1:15" ht="13.5">
      <c r="A71" s="1">
        <v>61</v>
      </c>
      <c r="B71" s="1">
        <v>2226572</v>
      </c>
      <c r="C71" s="1">
        <v>1744746</v>
      </c>
      <c r="D71" s="1">
        <v>2183304</v>
      </c>
      <c r="E71" s="1">
        <v>2342135</v>
      </c>
      <c r="F71" s="1">
        <v>1789965</v>
      </c>
      <c r="G71" s="1">
        <v>1914090</v>
      </c>
      <c r="H71" s="1">
        <v>1946068</v>
      </c>
      <c r="I71" s="2">
        <v>1695025</v>
      </c>
      <c r="J71" s="2">
        <v>1699556</v>
      </c>
      <c r="K71" s="1">
        <v>1728142</v>
      </c>
      <c r="L71" s="2">
        <v>1989387</v>
      </c>
      <c r="M71" s="1">
        <v>1739378</v>
      </c>
      <c r="N71" s="1">
        <v>2217017</v>
      </c>
      <c r="O71" s="1">
        <v>61</v>
      </c>
    </row>
    <row r="72" spans="1:15" ht="13.5">
      <c r="A72" s="1">
        <v>62</v>
      </c>
      <c r="B72" s="1">
        <v>2374335</v>
      </c>
      <c r="C72" s="1">
        <v>1860073</v>
      </c>
      <c r="D72" s="1">
        <v>2327540</v>
      </c>
      <c r="E72" s="1">
        <v>2489283</v>
      </c>
      <c r="F72" s="1">
        <v>1907985</v>
      </c>
      <c r="G72" s="1">
        <v>2041023</v>
      </c>
      <c r="H72" s="1">
        <v>2075261</v>
      </c>
      <c r="I72" s="2">
        <v>1807659</v>
      </c>
      <c r="J72" s="2">
        <v>1812190</v>
      </c>
      <c r="K72" s="1">
        <v>1842682</v>
      </c>
      <c r="L72" s="2">
        <v>2121211</v>
      </c>
      <c r="M72" s="1">
        <v>1852108</v>
      </c>
      <c r="N72" s="1">
        <v>2364780</v>
      </c>
      <c r="O72" s="1">
        <v>62</v>
      </c>
    </row>
    <row r="73" spans="1:15" ht="13.5">
      <c r="A73" s="1">
        <v>63</v>
      </c>
      <c r="B73" s="1">
        <v>2529344</v>
      </c>
      <c r="C73" s="1">
        <v>1981040</v>
      </c>
      <c r="D73" s="1">
        <v>2478828</v>
      </c>
      <c r="E73" s="1">
        <v>2643380</v>
      </c>
      <c r="F73" s="1">
        <v>2031768</v>
      </c>
      <c r="G73" s="1">
        <v>2174177</v>
      </c>
      <c r="H73" s="1">
        <v>2210790</v>
      </c>
      <c r="I73" s="2">
        <v>1925811</v>
      </c>
      <c r="J73" s="2">
        <v>1930342</v>
      </c>
      <c r="K73" s="1">
        <v>1962834</v>
      </c>
      <c r="L73" s="2">
        <v>2259492</v>
      </c>
      <c r="M73" s="1">
        <v>1970279</v>
      </c>
      <c r="N73" s="1">
        <v>2519809</v>
      </c>
      <c r="O73" s="1">
        <v>63</v>
      </c>
    </row>
    <row r="74" spans="1:15" ht="13.5">
      <c r="A74" s="1">
        <v>64</v>
      </c>
      <c r="B74" s="1">
        <v>2691831</v>
      </c>
      <c r="C74" s="1">
        <v>2107829</v>
      </c>
      <c r="D74" s="1">
        <v>2637394</v>
      </c>
      <c r="E74" s="1">
        <v>2804645</v>
      </c>
      <c r="F74" s="1">
        <v>2161498</v>
      </c>
      <c r="G74" s="1">
        <v>2313753</v>
      </c>
      <c r="H74" s="1">
        <v>2352859</v>
      </c>
      <c r="I74" s="2">
        <v>2049658</v>
      </c>
      <c r="J74" s="2">
        <v>2054189</v>
      </c>
      <c r="K74" s="1">
        <v>2088778</v>
      </c>
      <c r="L74" s="2">
        <v>2404439</v>
      </c>
      <c r="M74" s="1">
        <v>2094065</v>
      </c>
      <c r="N74" s="1">
        <v>2682338</v>
      </c>
      <c r="O74" s="1">
        <v>64</v>
      </c>
    </row>
    <row r="75" spans="1:15" ht="13.5">
      <c r="A75" s="1">
        <v>65</v>
      </c>
      <c r="B75" s="1">
        <v>2862034</v>
      </c>
      <c r="C75" s="1">
        <v>2240624</v>
      </c>
      <c r="D75" s="1">
        <v>2803469</v>
      </c>
      <c r="E75" s="1">
        <v>2973302</v>
      </c>
      <c r="F75" s="1">
        <v>2297364</v>
      </c>
      <c r="G75" s="1">
        <v>2459954</v>
      </c>
      <c r="H75" s="1">
        <v>2501676</v>
      </c>
      <c r="I75" s="2">
        <v>2179381</v>
      </c>
      <c r="J75" s="2">
        <v>2183912</v>
      </c>
      <c r="K75" s="1">
        <v>2220698</v>
      </c>
      <c r="L75" s="2">
        <v>2556262</v>
      </c>
      <c r="M75" s="1">
        <v>2223642</v>
      </c>
      <c r="N75" s="1">
        <v>2852605</v>
      </c>
      <c r="O75" s="1">
        <v>65</v>
      </c>
    </row>
    <row r="76" spans="1:15" ht="13.5">
      <c r="A76" s="1">
        <v>66</v>
      </c>
      <c r="B76" s="1">
        <v>3040194</v>
      </c>
      <c r="C76" s="1">
        <v>2379612</v>
      </c>
      <c r="D76" s="1">
        <v>2977286</v>
      </c>
      <c r="E76" s="1">
        <v>3149577</v>
      </c>
      <c r="F76" s="1">
        <v>2439557</v>
      </c>
      <c r="G76" s="1">
        <v>2612986</v>
      </c>
      <c r="H76" s="1">
        <v>2657451</v>
      </c>
      <c r="I76" s="2">
        <v>2315164</v>
      </c>
      <c r="J76" s="2">
        <v>2319695</v>
      </c>
      <c r="K76" s="1">
        <v>2358781</v>
      </c>
      <c r="L76" s="2">
        <v>2715176</v>
      </c>
      <c r="M76" s="1">
        <v>2359190</v>
      </c>
      <c r="N76" s="1">
        <v>3030852</v>
      </c>
      <c r="O76" s="1">
        <v>66</v>
      </c>
    </row>
    <row r="77" spans="1:15" ht="13.5">
      <c r="A77" s="1">
        <v>67</v>
      </c>
      <c r="B77" s="1">
        <v>3226555</v>
      </c>
      <c r="C77" s="1">
        <v>2524983</v>
      </c>
      <c r="D77" s="1">
        <v>3159083</v>
      </c>
      <c r="E77" s="1">
        <v>3333700</v>
      </c>
      <c r="F77" s="1">
        <v>2588270</v>
      </c>
      <c r="G77" s="1">
        <v>2773060</v>
      </c>
      <c r="H77" s="1">
        <v>2820399</v>
      </c>
      <c r="I77" s="2">
        <v>2457192</v>
      </c>
      <c r="J77" s="2">
        <v>2461723</v>
      </c>
      <c r="K77" s="1">
        <v>2503205</v>
      </c>
      <c r="L77" s="2">
        <v>2881399</v>
      </c>
      <c r="M77" s="1">
        <v>2500890</v>
      </c>
      <c r="N77" s="1">
        <v>3217325</v>
      </c>
      <c r="O77" s="1">
        <v>67</v>
      </c>
    </row>
    <row r="78" spans="1:15" ht="13.5">
      <c r="A78" s="1">
        <v>68</v>
      </c>
      <c r="B78" s="1">
        <v>3421365</v>
      </c>
      <c r="C78" s="1">
        <v>2676930</v>
      </c>
      <c r="D78" s="1">
        <v>3349102</v>
      </c>
      <c r="E78" s="1">
        <v>3525904</v>
      </c>
      <c r="F78" s="1">
        <v>2743701</v>
      </c>
      <c r="G78" s="1">
        <v>2940388</v>
      </c>
      <c r="H78" s="1">
        <v>2990736</v>
      </c>
      <c r="I78" s="2">
        <v>2605655</v>
      </c>
      <c r="J78" s="2">
        <v>2610186</v>
      </c>
      <c r="K78" s="1">
        <v>2654193</v>
      </c>
      <c r="L78" s="2">
        <v>3055152</v>
      </c>
      <c r="M78" s="1">
        <v>2648928</v>
      </c>
      <c r="N78" s="1">
        <v>3412272</v>
      </c>
      <c r="O78" s="1">
        <v>68</v>
      </c>
    </row>
    <row r="79" spans="1:15" ht="13.5">
      <c r="A79" s="1">
        <v>69</v>
      </c>
      <c r="B79" s="1">
        <v>3624876</v>
      </c>
      <c r="C79" s="1">
        <v>2835649</v>
      </c>
      <c r="D79" s="1">
        <v>3547587</v>
      </c>
      <c r="E79" s="1">
        <v>3726427</v>
      </c>
      <c r="F79" s="1">
        <v>2906050</v>
      </c>
      <c r="G79" s="1">
        <v>3115187</v>
      </c>
      <c r="H79" s="1">
        <v>3168683</v>
      </c>
      <c r="I79" s="2">
        <v>2760744</v>
      </c>
      <c r="J79" s="2">
        <v>2765275</v>
      </c>
      <c r="K79" s="1">
        <v>2811910</v>
      </c>
      <c r="L79" s="2">
        <v>3236659</v>
      </c>
      <c r="M79" s="1">
        <v>2803492</v>
      </c>
      <c r="N79" s="1">
        <v>3615947</v>
      </c>
      <c r="O79" s="1">
        <v>69</v>
      </c>
    </row>
    <row r="80" spans="1:15" ht="13.5">
      <c r="A80" s="1">
        <v>70</v>
      </c>
      <c r="B80" s="1">
        <v>3837344</v>
      </c>
      <c r="C80" s="1">
        <v>3001339</v>
      </c>
      <c r="D80" s="1">
        <v>3754787</v>
      </c>
      <c r="E80" s="1">
        <v>3935510</v>
      </c>
      <c r="F80" s="1">
        <v>3075520</v>
      </c>
      <c r="G80" s="1">
        <v>3297677</v>
      </c>
      <c r="H80" s="1">
        <v>3354463</v>
      </c>
      <c r="I80" s="2">
        <v>2922654</v>
      </c>
      <c r="J80" s="2">
        <v>2927185</v>
      </c>
      <c r="K80" s="1">
        <v>2976564</v>
      </c>
      <c r="L80" s="2">
        <v>3426149</v>
      </c>
      <c r="M80" s="1">
        <v>2964772</v>
      </c>
      <c r="N80" s="1">
        <v>3828607</v>
      </c>
      <c r="O80" s="1">
        <v>70</v>
      </c>
    </row>
    <row r="81" spans="1:15" ht="13.5">
      <c r="A81" s="1">
        <v>71</v>
      </c>
      <c r="B81" s="1">
        <v>4049812</v>
      </c>
      <c r="C81" s="1">
        <v>3167029</v>
      </c>
      <c r="D81" s="1">
        <v>3961987</v>
      </c>
      <c r="E81" s="1">
        <v>4144593</v>
      </c>
      <c r="F81" s="1">
        <v>3244990</v>
      </c>
      <c r="G81" s="1">
        <v>3480167</v>
      </c>
      <c r="H81" s="1">
        <v>3540243</v>
      </c>
      <c r="I81" s="2">
        <v>3084564</v>
      </c>
      <c r="J81" s="2">
        <v>3089095</v>
      </c>
      <c r="K81" s="1">
        <v>3141218</v>
      </c>
      <c r="L81" s="2">
        <v>3615639</v>
      </c>
      <c r="M81" s="1">
        <v>3126052</v>
      </c>
      <c r="N81" s="1">
        <v>4041267</v>
      </c>
      <c r="O81" s="1">
        <v>71</v>
      </c>
    </row>
    <row r="82" spans="1:15" ht="13.5">
      <c r="A82" s="1">
        <v>72</v>
      </c>
      <c r="B82" s="1">
        <v>4262280</v>
      </c>
      <c r="C82" s="1">
        <v>3332719</v>
      </c>
      <c r="D82" s="1">
        <v>4169187</v>
      </c>
      <c r="E82" s="1">
        <v>4353676</v>
      </c>
      <c r="F82" s="1">
        <v>3414460</v>
      </c>
      <c r="G82" s="1">
        <v>3662657</v>
      </c>
      <c r="H82" s="1">
        <v>3726023</v>
      </c>
      <c r="I82" s="2">
        <v>3246474</v>
      </c>
      <c r="J82" s="2">
        <v>3251005</v>
      </c>
      <c r="K82" s="1">
        <v>3305872</v>
      </c>
      <c r="L82" s="2">
        <v>3805129</v>
      </c>
      <c r="M82" s="1">
        <v>3287332</v>
      </c>
      <c r="N82" s="1">
        <v>4253927</v>
      </c>
      <c r="O82" s="1">
        <v>72</v>
      </c>
    </row>
    <row r="83" spans="1:15" ht="13.5">
      <c r="A83" s="1">
        <v>73</v>
      </c>
      <c r="B83" s="1">
        <v>4474748</v>
      </c>
      <c r="C83" s="1">
        <v>3498409</v>
      </c>
      <c r="D83" s="1">
        <v>4376387</v>
      </c>
      <c r="E83" s="1">
        <v>4562759</v>
      </c>
      <c r="F83" s="1">
        <v>3583930</v>
      </c>
      <c r="G83" s="1">
        <v>3845147</v>
      </c>
      <c r="H83" s="1">
        <v>3911803</v>
      </c>
      <c r="I83" s="2">
        <v>3408384</v>
      </c>
      <c r="J83" s="2">
        <v>3412915</v>
      </c>
      <c r="K83" s="1">
        <v>3470526</v>
      </c>
      <c r="L83" s="2">
        <v>3994619</v>
      </c>
      <c r="M83" s="1">
        <v>3448612</v>
      </c>
      <c r="N83" s="1">
        <v>4466587</v>
      </c>
      <c r="O83" s="1">
        <v>73</v>
      </c>
    </row>
    <row r="84" spans="1:15" ht="13.5">
      <c r="A84" s="1">
        <v>74</v>
      </c>
      <c r="B84" s="1">
        <v>4687216</v>
      </c>
      <c r="C84" s="1">
        <v>3664099</v>
      </c>
      <c r="D84" s="1">
        <v>4583587</v>
      </c>
      <c r="E84" s="1">
        <v>4771842</v>
      </c>
      <c r="F84" s="1">
        <v>3753400</v>
      </c>
      <c r="G84" s="1">
        <v>4027637</v>
      </c>
      <c r="H84" s="1">
        <v>4097583</v>
      </c>
      <c r="I84" s="2">
        <v>3570294</v>
      </c>
      <c r="J84" s="2">
        <v>3574825</v>
      </c>
      <c r="K84" s="1">
        <v>3635180</v>
      </c>
      <c r="L84" s="2">
        <v>4184109</v>
      </c>
      <c r="M84" s="1">
        <v>3609892</v>
      </c>
      <c r="N84" s="1">
        <v>4679247</v>
      </c>
      <c r="O84" s="1">
        <v>74</v>
      </c>
    </row>
    <row r="85" spans="1:15" ht="13.5">
      <c r="A85" s="1">
        <v>75</v>
      </c>
      <c r="B85" s="1">
        <v>4899684</v>
      </c>
      <c r="C85" s="1">
        <v>3829789</v>
      </c>
      <c r="D85" s="1">
        <v>4790787</v>
      </c>
      <c r="E85" s="1">
        <v>4980925</v>
      </c>
      <c r="F85" s="1">
        <v>3922870</v>
      </c>
      <c r="G85" s="1">
        <v>4210127</v>
      </c>
      <c r="H85" s="1">
        <v>4283363</v>
      </c>
      <c r="I85" s="2">
        <v>3732204</v>
      </c>
      <c r="J85" s="2">
        <v>3736735</v>
      </c>
      <c r="K85" s="1">
        <v>3799834</v>
      </c>
      <c r="L85" s="2">
        <v>4373599</v>
      </c>
      <c r="M85" s="1">
        <v>3771172</v>
      </c>
      <c r="N85" s="1">
        <v>4891907</v>
      </c>
      <c r="O85" s="1">
        <v>75</v>
      </c>
    </row>
    <row r="86" spans="1:15" ht="13.5">
      <c r="A86" s="1">
        <v>76</v>
      </c>
      <c r="B86" s="1">
        <v>5112152</v>
      </c>
      <c r="C86" s="1">
        <v>3995479</v>
      </c>
      <c r="D86" s="1">
        <v>4997987</v>
      </c>
      <c r="E86" s="1">
        <v>5190008</v>
      </c>
      <c r="F86" s="1">
        <v>4092340</v>
      </c>
      <c r="G86" s="1">
        <v>4392617</v>
      </c>
      <c r="H86" s="1">
        <v>4469143</v>
      </c>
      <c r="I86" s="2">
        <v>3894114</v>
      </c>
      <c r="J86" s="2">
        <v>3898645</v>
      </c>
      <c r="K86" s="1">
        <v>3964488</v>
      </c>
      <c r="L86" s="2">
        <v>4563089</v>
      </c>
      <c r="M86" s="1">
        <v>3932452</v>
      </c>
      <c r="N86" s="1">
        <v>5104567</v>
      </c>
      <c r="O86" s="1">
        <v>76</v>
      </c>
    </row>
    <row r="87" spans="1:15" ht="13.5">
      <c r="A87" s="1">
        <v>77</v>
      </c>
      <c r="B87" s="1">
        <v>5324620</v>
      </c>
      <c r="C87" s="1">
        <v>4161169</v>
      </c>
      <c r="D87" s="1">
        <v>5205187</v>
      </c>
      <c r="E87" s="1">
        <v>5399091</v>
      </c>
      <c r="F87" s="1">
        <v>4261810</v>
      </c>
      <c r="G87" s="1">
        <v>4575107</v>
      </c>
      <c r="H87" s="1">
        <v>4654923</v>
      </c>
      <c r="I87" s="2">
        <v>4056024</v>
      </c>
      <c r="J87" s="2">
        <v>4060555</v>
      </c>
      <c r="K87" s="1">
        <v>4129142</v>
      </c>
      <c r="L87" s="2">
        <v>4752579</v>
      </c>
      <c r="M87" s="1">
        <v>4093732</v>
      </c>
      <c r="N87" s="1">
        <v>5317227</v>
      </c>
      <c r="O87" s="1">
        <v>77</v>
      </c>
    </row>
    <row r="88" spans="1:15" ht="13.5">
      <c r="A88" s="1">
        <v>78</v>
      </c>
      <c r="B88" s="1">
        <v>5537088</v>
      </c>
      <c r="C88" s="1">
        <v>4326859</v>
      </c>
      <c r="D88" s="1">
        <v>5412387</v>
      </c>
      <c r="E88" s="1">
        <v>5608174</v>
      </c>
      <c r="F88" s="1">
        <v>4431280</v>
      </c>
      <c r="G88" s="1">
        <v>4757597</v>
      </c>
      <c r="H88" s="1">
        <v>4840703</v>
      </c>
      <c r="I88" s="2">
        <v>4217934</v>
      </c>
      <c r="J88" s="2">
        <v>4222465</v>
      </c>
      <c r="K88" s="1">
        <v>4293796</v>
      </c>
      <c r="L88" s="2">
        <v>4942069</v>
      </c>
      <c r="M88" s="1">
        <v>4255012</v>
      </c>
      <c r="N88" s="1">
        <v>5529887</v>
      </c>
      <c r="O88" s="1">
        <v>78</v>
      </c>
    </row>
    <row r="89" spans="1:15" ht="13.5">
      <c r="A89" s="1">
        <v>79</v>
      </c>
      <c r="B89" s="1">
        <v>5749556</v>
      </c>
      <c r="C89" s="1">
        <v>4492549</v>
      </c>
      <c r="D89" s="1">
        <v>5619587</v>
      </c>
      <c r="E89" s="1">
        <v>5817257</v>
      </c>
      <c r="F89" s="1">
        <v>4600750</v>
      </c>
      <c r="G89" s="1">
        <v>4940087</v>
      </c>
      <c r="H89" s="1">
        <v>5026483</v>
      </c>
      <c r="I89" s="2">
        <v>4379844</v>
      </c>
      <c r="J89" s="2">
        <v>4384375</v>
      </c>
      <c r="K89" s="1">
        <v>4458450</v>
      </c>
      <c r="L89" s="2">
        <v>5131559</v>
      </c>
      <c r="M89" s="1">
        <v>4416292</v>
      </c>
      <c r="N89" s="1">
        <v>5742547</v>
      </c>
      <c r="O89" s="1">
        <v>79</v>
      </c>
    </row>
    <row r="90" spans="1:15" ht="13.5">
      <c r="A90" s="1">
        <v>80</v>
      </c>
      <c r="B90" s="1">
        <v>5962024</v>
      </c>
      <c r="C90" s="1">
        <v>4658239</v>
      </c>
      <c r="D90" s="1">
        <v>5826787</v>
      </c>
      <c r="E90" s="1">
        <v>6026340</v>
      </c>
      <c r="F90" s="1">
        <v>4770220</v>
      </c>
      <c r="G90" s="1">
        <v>5122577</v>
      </c>
      <c r="H90" s="1">
        <v>5212263</v>
      </c>
      <c r="I90" s="2">
        <v>4541754</v>
      </c>
      <c r="J90" s="2">
        <v>4546285</v>
      </c>
      <c r="K90" s="1">
        <v>4623104</v>
      </c>
      <c r="L90" s="2">
        <v>5321049</v>
      </c>
      <c r="M90" s="1">
        <v>4577572</v>
      </c>
      <c r="N90" s="1">
        <v>5955207</v>
      </c>
      <c r="O90" s="1">
        <v>80</v>
      </c>
    </row>
    <row r="91" spans="1:15" ht="13.5">
      <c r="A91" s="1">
        <v>81</v>
      </c>
      <c r="B91" s="1">
        <v>6174492</v>
      </c>
      <c r="C91" s="1">
        <v>4823929</v>
      </c>
      <c r="D91" s="1">
        <v>6033987</v>
      </c>
      <c r="E91" s="1">
        <v>6235423</v>
      </c>
      <c r="F91" s="1">
        <v>4939690</v>
      </c>
      <c r="G91" s="1">
        <v>5305067</v>
      </c>
      <c r="H91" s="1">
        <v>5398043</v>
      </c>
      <c r="I91" s="2">
        <v>4703664</v>
      </c>
      <c r="J91" s="2">
        <v>4708195</v>
      </c>
      <c r="K91" s="1">
        <v>4787758</v>
      </c>
      <c r="L91" s="2">
        <v>5510539</v>
      </c>
      <c r="M91" s="1">
        <v>4738852</v>
      </c>
      <c r="N91" s="1">
        <v>6167867</v>
      </c>
      <c r="O91" s="1">
        <v>81</v>
      </c>
    </row>
    <row r="92" spans="1:15" ht="13.5">
      <c r="A92" s="1">
        <v>82</v>
      </c>
      <c r="B92" s="1">
        <v>6386960</v>
      </c>
      <c r="C92" s="1">
        <v>4989619</v>
      </c>
      <c r="D92" s="1">
        <v>6241187</v>
      </c>
      <c r="E92" s="1">
        <v>6444506</v>
      </c>
      <c r="F92" s="1">
        <v>5109160</v>
      </c>
      <c r="G92" s="1">
        <v>5487557</v>
      </c>
      <c r="H92" s="1">
        <v>5583823</v>
      </c>
      <c r="I92" s="2">
        <v>4865574</v>
      </c>
      <c r="J92" s="2">
        <v>4870105</v>
      </c>
      <c r="K92" s="1">
        <v>4952412</v>
      </c>
      <c r="L92" s="2">
        <v>5700029</v>
      </c>
      <c r="M92" s="1">
        <v>4900132</v>
      </c>
      <c r="N92" s="1">
        <v>6380527</v>
      </c>
      <c r="O92" s="1">
        <v>82</v>
      </c>
    </row>
    <row r="93" spans="1:15" ht="13.5">
      <c r="A93" s="1">
        <v>83</v>
      </c>
      <c r="B93" s="1">
        <v>6599428</v>
      </c>
      <c r="C93" s="1">
        <v>5155309</v>
      </c>
      <c r="D93" s="1">
        <v>6448387</v>
      </c>
      <c r="E93" s="1">
        <v>6653589</v>
      </c>
      <c r="F93" s="1">
        <v>5278630</v>
      </c>
      <c r="G93" s="1">
        <v>5670047</v>
      </c>
      <c r="H93" s="1">
        <v>5769603</v>
      </c>
      <c r="I93" s="2">
        <v>5027484</v>
      </c>
      <c r="J93" s="2">
        <v>5032015</v>
      </c>
      <c r="K93" s="1">
        <v>5117066</v>
      </c>
      <c r="L93" s="2">
        <v>5889519</v>
      </c>
      <c r="M93" s="1">
        <v>5061412</v>
      </c>
      <c r="N93" s="1">
        <v>6593187</v>
      </c>
      <c r="O93" s="1">
        <v>83</v>
      </c>
    </row>
    <row r="94" spans="1:15" ht="13.5">
      <c r="A94" s="1">
        <v>84</v>
      </c>
      <c r="B94" s="1">
        <v>6811896</v>
      </c>
      <c r="C94" s="1">
        <v>5320999</v>
      </c>
      <c r="D94" s="1">
        <v>6655587</v>
      </c>
      <c r="E94" s="1">
        <v>6862572</v>
      </c>
      <c r="F94" s="1">
        <v>5448100</v>
      </c>
      <c r="G94" s="1">
        <v>5852537</v>
      </c>
      <c r="H94" s="1">
        <v>5955383</v>
      </c>
      <c r="I94" s="2">
        <v>5189394</v>
      </c>
      <c r="J94" s="2">
        <v>5193925</v>
      </c>
      <c r="K94" s="1">
        <v>5281720</v>
      </c>
      <c r="L94" s="2">
        <v>6079009</v>
      </c>
      <c r="M94" s="1">
        <v>5222692</v>
      </c>
      <c r="N94" s="1">
        <v>6805847</v>
      </c>
      <c r="O94" s="1">
        <v>84</v>
      </c>
    </row>
    <row r="95" spans="1:15" ht="13.5">
      <c r="A95" s="1">
        <v>85</v>
      </c>
      <c r="B95" s="1">
        <v>7024364</v>
      </c>
      <c r="C95" s="1">
        <v>5486689</v>
      </c>
      <c r="D95" s="1">
        <v>6862787</v>
      </c>
      <c r="E95" s="1">
        <v>7071755</v>
      </c>
      <c r="F95" s="1">
        <v>5617570</v>
      </c>
      <c r="G95" s="1">
        <v>6035027</v>
      </c>
      <c r="H95" s="1">
        <v>6141163</v>
      </c>
      <c r="I95" s="2">
        <v>5351304</v>
      </c>
      <c r="J95" s="2">
        <v>5355835</v>
      </c>
      <c r="K95" s="1">
        <v>5446374</v>
      </c>
      <c r="L95" s="2">
        <v>6268499</v>
      </c>
      <c r="M95" s="1">
        <v>5383972</v>
      </c>
      <c r="N95" s="1">
        <v>7018507</v>
      </c>
      <c r="O95" s="1">
        <v>85</v>
      </c>
    </row>
    <row r="96" spans="1:15" ht="13.5">
      <c r="A96" s="1">
        <v>86</v>
      </c>
      <c r="B96" s="1">
        <v>7236832</v>
      </c>
      <c r="C96" s="1">
        <v>5652379</v>
      </c>
      <c r="D96" s="1">
        <v>7069987</v>
      </c>
      <c r="E96" s="1">
        <v>7280838</v>
      </c>
      <c r="F96" s="1">
        <v>5787040</v>
      </c>
      <c r="G96" s="1">
        <v>6217517</v>
      </c>
      <c r="H96" s="1">
        <v>6326943</v>
      </c>
      <c r="I96" s="2">
        <v>5513214</v>
      </c>
      <c r="J96" s="2">
        <v>5517745</v>
      </c>
      <c r="K96" s="1">
        <v>5611028</v>
      </c>
      <c r="L96" s="2">
        <v>6457989</v>
      </c>
      <c r="M96" s="1">
        <v>5545252</v>
      </c>
      <c r="N96" s="1">
        <v>7231167</v>
      </c>
      <c r="O96" s="1">
        <v>86</v>
      </c>
    </row>
    <row r="97" spans="1:15" ht="13.5">
      <c r="A97" s="1">
        <v>87</v>
      </c>
      <c r="B97" s="1">
        <v>7449300</v>
      </c>
      <c r="C97" s="1">
        <v>5818069</v>
      </c>
      <c r="D97" s="1">
        <v>7277187</v>
      </c>
      <c r="E97" s="1">
        <v>7489921</v>
      </c>
      <c r="F97" s="1">
        <v>5956510</v>
      </c>
      <c r="G97" s="1">
        <v>6400007</v>
      </c>
      <c r="H97" s="1">
        <v>6512723</v>
      </c>
      <c r="I97" s="2">
        <v>5675124</v>
      </c>
      <c r="J97" s="2">
        <v>5679655</v>
      </c>
      <c r="K97" s="1">
        <v>5775682</v>
      </c>
      <c r="L97" s="2">
        <v>6647479</v>
      </c>
      <c r="M97" s="1">
        <v>5706532</v>
      </c>
      <c r="N97" s="1">
        <v>7443827</v>
      </c>
      <c r="O97" s="1">
        <v>87</v>
      </c>
    </row>
    <row r="98" spans="1:15" ht="13.5">
      <c r="A98" s="1">
        <v>88</v>
      </c>
      <c r="B98" s="1">
        <v>7661768</v>
      </c>
      <c r="C98" s="1">
        <v>5983759</v>
      </c>
      <c r="D98" s="1">
        <v>7484387</v>
      </c>
      <c r="E98" s="1">
        <v>7699004</v>
      </c>
      <c r="F98" s="1">
        <v>6125980</v>
      </c>
      <c r="G98" s="1">
        <v>6582497</v>
      </c>
      <c r="H98" s="1">
        <v>6698503</v>
      </c>
      <c r="I98" s="2">
        <v>5837034</v>
      </c>
      <c r="J98" s="2">
        <v>5841565</v>
      </c>
      <c r="K98" s="1">
        <v>5940336</v>
      </c>
      <c r="L98" s="2">
        <v>6836969</v>
      </c>
      <c r="M98" s="1">
        <v>5867812</v>
      </c>
      <c r="N98" s="1">
        <v>7656487</v>
      </c>
      <c r="O98" s="1">
        <v>88</v>
      </c>
    </row>
    <row r="99" spans="1:15" ht="13.5">
      <c r="A99" s="1">
        <v>89</v>
      </c>
      <c r="B99" s="1">
        <v>7874236</v>
      </c>
      <c r="C99" s="1">
        <v>6149449</v>
      </c>
      <c r="D99" s="1">
        <v>7691587</v>
      </c>
      <c r="E99" s="1">
        <v>7908087</v>
      </c>
      <c r="F99" s="1">
        <v>6295450</v>
      </c>
      <c r="G99" s="1">
        <v>6764987</v>
      </c>
      <c r="H99" s="1">
        <v>6884283</v>
      </c>
      <c r="I99" s="2">
        <v>5998944</v>
      </c>
      <c r="J99" s="2">
        <v>6003475</v>
      </c>
      <c r="K99" s="1">
        <v>6104990</v>
      </c>
      <c r="L99" s="2">
        <v>7026459</v>
      </c>
      <c r="M99" s="1">
        <v>6029092</v>
      </c>
      <c r="N99" s="1">
        <v>7869147</v>
      </c>
      <c r="O99" s="1">
        <v>89</v>
      </c>
    </row>
    <row r="100" spans="1:15" ht="13.5">
      <c r="A100" s="1">
        <v>90</v>
      </c>
      <c r="B100" s="1">
        <v>8086704</v>
      </c>
      <c r="C100" s="1">
        <v>6315139</v>
      </c>
      <c r="D100" s="1">
        <v>7898787</v>
      </c>
      <c r="E100" s="1">
        <v>8117170</v>
      </c>
      <c r="F100" s="1">
        <v>6464920</v>
      </c>
      <c r="G100" s="1">
        <v>6947477</v>
      </c>
      <c r="H100" s="1">
        <v>7070063</v>
      </c>
      <c r="I100" s="2">
        <v>6160854</v>
      </c>
      <c r="J100" s="2">
        <v>6165385</v>
      </c>
      <c r="K100" s="1">
        <v>6269644</v>
      </c>
      <c r="L100" s="2">
        <v>7215949</v>
      </c>
      <c r="M100" s="1">
        <v>6190372</v>
      </c>
      <c r="N100" s="1">
        <v>8081807</v>
      </c>
      <c r="O100" s="1">
        <v>90</v>
      </c>
    </row>
    <row r="101" spans="1:15" ht="13.5">
      <c r="A101" s="1">
        <v>91</v>
      </c>
      <c r="B101" s="1">
        <v>8299172</v>
      </c>
      <c r="C101" s="1">
        <v>6480829</v>
      </c>
      <c r="D101" s="1">
        <v>8105987</v>
      </c>
      <c r="E101" s="1">
        <v>8326253</v>
      </c>
      <c r="F101" s="1">
        <v>6634390</v>
      </c>
      <c r="G101" s="1">
        <v>7129967</v>
      </c>
      <c r="H101" s="1">
        <v>7255843</v>
      </c>
      <c r="I101" s="2">
        <v>6322764</v>
      </c>
      <c r="J101" s="2">
        <v>6327295</v>
      </c>
      <c r="K101" s="1">
        <v>6434298</v>
      </c>
      <c r="L101" s="2">
        <v>7405439</v>
      </c>
      <c r="M101" s="1">
        <v>6351652</v>
      </c>
      <c r="N101" s="1">
        <v>8294467</v>
      </c>
      <c r="O101" s="1">
        <v>91</v>
      </c>
    </row>
    <row r="102" spans="1:15" ht="13.5">
      <c r="A102" s="1">
        <v>92</v>
      </c>
      <c r="B102" s="1">
        <v>8511640</v>
      </c>
      <c r="C102" s="1">
        <v>6646519</v>
      </c>
      <c r="D102" s="1">
        <v>8313187</v>
      </c>
      <c r="E102" s="1">
        <v>8535336</v>
      </c>
      <c r="F102" s="1">
        <v>6803860</v>
      </c>
      <c r="G102" s="1">
        <v>7312457</v>
      </c>
      <c r="H102" s="1">
        <v>7441623</v>
      </c>
      <c r="I102" s="2">
        <v>6484674</v>
      </c>
      <c r="J102" s="2">
        <v>6489205</v>
      </c>
      <c r="K102" s="1">
        <v>6598952</v>
      </c>
      <c r="L102" s="2">
        <v>7594929</v>
      </c>
      <c r="M102" s="1">
        <v>6512932</v>
      </c>
      <c r="N102" s="1">
        <v>8507127</v>
      </c>
      <c r="O102" s="1">
        <v>92</v>
      </c>
    </row>
    <row r="103" spans="1:15" ht="13.5">
      <c r="A103" s="1">
        <v>93</v>
      </c>
      <c r="B103" s="1">
        <v>8724108</v>
      </c>
      <c r="C103" s="1">
        <v>6812209</v>
      </c>
      <c r="D103" s="1">
        <v>8520387</v>
      </c>
      <c r="E103" s="1">
        <v>8744419</v>
      </c>
      <c r="F103" s="1">
        <v>6973330</v>
      </c>
      <c r="G103" s="1">
        <v>7494947</v>
      </c>
      <c r="H103" s="1">
        <v>7627403</v>
      </c>
      <c r="I103" s="2">
        <v>6646584</v>
      </c>
      <c r="J103" s="2">
        <v>6651115</v>
      </c>
      <c r="K103" s="1">
        <v>6763606</v>
      </c>
      <c r="L103" s="2">
        <v>7784419</v>
      </c>
      <c r="M103" s="1">
        <v>6674212</v>
      </c>
      <c r="N103" s="1">
        <v>8719787</v>
      </c>
      <c r="O103" s="1">
        <v>93</v>
      </c>
    </row>
    <row r="104" spans="1:15" ht="13.5">
      <c r="A104" s="1">
        <v>94</v>
      </c>
      <c r="B104" s="1">
        <v>8936576</v>
      </c>
      <c r="C104" s="1">
        <v>6977899</v>
      </c>
      <c r="D104" s="1">
        <v>8727587</v>
      </c>
      <c r="E104" s="1">
        <v>8953502</v>
      </c>
      <c r="F104" s="1">
        <v>7142800</v>
      </c>
      <c r="G104" s="1">
        <v>7677437</v>
      </c>
      <c r="H104" s="1">
        <v>7813183</v>
      </c>
      <c r="I104" s="2">
        <v>6808494</v>
      </c>
      <c r="J104" s="2">
        <v>6813025</v>
      </c>
      <c r="K104" s="1">
        <v>6928260</v>
      </c>
      <c r="L104" s="2">
        <v>7973909</v>
      </c>
      <c r="M104" s="1">
        <v>6835492</v>
      </c>
      <c r="N104" s="1">
        <v>8932447</v>
      </c>
      <c r="O104" s="1">
        <v>94</v>
      </c>
    </row>
    <row r="105" spans="1:15" ht="13.5">
      <c r="A105" s="1">
        <v>95</v>
      </c>
      <c r="B105" s="1">
        <v>9149044</v>
      </c>
      <c r="C105" s="1">
        <v>7143589</v>
      </c>
      <c r="D105" s="1">
        <v>8934787</v>
      </c>
      <c r="E105" s="1">
        <v>9162585</v>
      </c>
      <c r="F105" s="1">
        <v>7312270</v>
      </c>
      <c r="G105" s="1">
        <v>7859927</v>
      </c>
      <c r="H105" s="1">
        <v>7998963</v>
      </c>
      <c r="I105" s="2">
        <v>6970404</v>
      </c>
      <c r="J105" s="2">
        <v>6974935</v>
      </c>
      <c r="K105" s="1">
        <v>7092914</v>
      </c>
      <c r="L105" s="2">
        <v>8163399</v>
      </c>
      <c r="M105" s="1">
        <v>6996772</v>
      </c>
      <c r="N105" s="1">
        <v>9145107</v>
      </c>
      <c r="O105" s="1">
        <v>95</v>
      </c>
    </row>
    <row r="106" spans="1:15" ht="13.5">
      <c r="A106" s="1">
        <v>96</v>
      </c>
      <c r="B106" s="1">
        <v>9361512</v>
      </c>
      <c r="C106" s="1">
        <v>7309279</v>
      </c>
      <c r="D106" s="1">
        <v>9141987</v>
      </c>
      <c r="E106" s="1">
        <v>9371668</v>
      </c>
      <c r="F106" s="1">
        <v>7481740</v>
      </c>
      <c r="G106" s="1">
        <v>8042417</v>
      </c>
      <c r="H106" s="1">
        <v>8184743</v>
      </c>
      <c r="I106" s="2">
        <v>7132314</v>
      </c>
      <c r="J106" s="2">
        <v>7136845</v>
      </c>
      <c r="K106" s="1">
        <v>7257568</v>
      </c>
      <c r="L106" s="2">
        <v>8352889</v>
      </c>
      <c r="M106" s="1">
        <v>7158052</v>
      </c>
      <c r="N106" s="1">
        <v>9357767</v>
      </c>
      <c r="O106" s="1">
        <v>96</v>
      </c>
    </row>
    <row r="107" spans="1:15" ht="13.5">
      <c r="A107" s="1">
        <v>97</v>
      </c>
      <c r="B107" s="1">
        <v>9573980</v>
      </c>
      <c r="C107" s="1">
        <v>7474969</v>
      </c>
      <c r="D107" s="1">
        <v>9349187</v>
      </c>
      <c r="E107" s="1">
        <v>9580751</v>
      </c>
      <c r="F107" s="1">
        <v>7651210</v>
      </c>
      <c r="G107" s="1">
        <v>8224907</v>
      </c>
      <c r="H107" s="1">
        <v>8370523</v>
      </c>
      <c r="I107" s="2">
        <v>7294224</v>
      </c>
      <c r="J107" s="2">
        <v>7298755</v>
      </c>
      <c r="K107" s="1">
        <v>7422222</v>
      </c>
      <c r="L107" s="2">
        <v>8542379</v>
      </c>
      <c r="M107" s="1">
        <v>7319332</v>
      </c>
      <c r="N107" s="1">
        <v>9570427</v>
      </c>
      <c r="O107" s="1">
        <v>97</v>
      </c>
    </row>
    <row r="108" spans="1:15" ht="13.5">
      <c r="A108" s="1">
        <v>98</v>
      </c>
      <c r="B108" s="1">
        <v>9786448</v>
      </c>
      <c r="C108" s="1">
        <v>7640659</v>
      </c>
      <c r="D108" s="1">
        <v>9556387</v>
      </c>
      <c r="E108" s="1">
        <v>9789834</v>
      </c>
      <c r="F108" s="1">
        <v>7820680</v>
      </c>
      <c r="G108" s="1">
        <v>8407397</v>
      </c>
      <c r="H108" s="1">
        <v>8556303</v>
      </c>
      <c r="I108" s="2">
        <v>7456134</v>
      </c>
      <c r="J108" s="2">
        <v>7460665</v>
      </c>
      <c r="K108" s="1">
        <v>7586876</v>
      </c>
      <c r="L108" s="2">
        <v>8731869</v>
      </c>
      <c r="M108" s="1">
        <v>7480612</v>
      </c>
      <c r="N108" s="1">
        <v>9783087</v>
      </c>
      <c r="O108" s="1">
        <v>98</v>
      </c>
    </row>
    <row r="109" spans="1:15" ht="13.5">
      <c r="A109" s="1">
        <v>99</v>
      </c>
      <c r="B109" s="1">
        <v>9998916</v>
      </c>
      <c r="C109" s="1">
        <v>7806349</v>
      </c>
      <c r="D109" s="1">
        <v>9763587</v>
      </c>
      <c r="E109" s="1">
        <v>9998917</v>
      </c>
      <c r="F109" s="1">
        <v>7990150</v>
      </c>
      <c r="G109" s="1">
        <v>8589887</v>
      </c>
      <c r="H109" s="1" t="str">
        <f>MID("99:  6003 (5668 - 6339),   0 -   0,   0 (  0 -   0),  0 -  0,  8742083",64,7)</f>
        <v>8742083</v>
      </c>
      <c r="I109" s="2">
        <v>7618044</v>
      </c>
      <c r="J109" s="2">
        <v>7622575</v>
      </c>
      <c r="K109" s="1">
        <v>7751530</v>
      </c>
      <c r="L109" s="2">
        <v>8921359</v>
      </c>
      <c r="M109" s="1">
        <v>7641892</v>
      </c>
      <c r="N109" s="1">
        <v>9995747</v>
      </c>
      <c r="O109" s="1">
        <v>99</v>
      </c>
    </row>
    <row r="110" spans="1:15" ht="13.5">
      <c r="A110" s="2" t="s">
        <v>0</v>
      </c>
      <c r="B110" t="s">
        <v>12</v>
      </c>
      <c r="C110" t="s">
        <v>8</v>
      </c>
      <c r="D110" s="1" t="s">
        <v>9</v>
      </c>
      <c r="E110" t="s">
        <v>13</v>
      </c>
      <c r="F110" s="1" t="s">
        <v>14</v>
      </c>
      <c r="G110" t="s">
        <v>10</v>
      </c>
      <c r="H110" s="1" t="s">
        <v>15</v>
      </c>
      <c r="I110" s="2" t="s">
        <v>17</v>
      </c>
      <c r="J110" s="2" t="s">
        <v>16</v>
      </c>
      <c r="K110" t="s">
        <v>19</v>
      </c>
      <c r="L110" s="2" t="s">
        <v>1</v>
      </c>
      <c r="M110" t="s">
        <v>11</v>
      </c>
      <c r="N110" s="2" t="s">
        <v>18</v>
      </c>
      <c r="O110" s="2" t="s">
        <v>0</v>
      </c>
    </row>
  </sheetData>
  <sheetProtection/>
  <hyperlinks>
    <hyperlink ref="B8" r:id="rId1" display="遠藤氏のキャラクタの成長データ"/>
    <hyperlink ref="B7" r:id="rId2" display="dqmaniac氏のファイナルファンタジー７　レベルと経験値の相関表"/>
  </hyperlinks>
  <printOptions/>
  <pageMargins left="0.75" right="0.75" top="1" bottom="1" header="0.512" footer="0.51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8"/>
  <sheetViews>
    <sheetView zoomScale="85" zoomScaleNormal="85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8" sqref="B48"/>
    </sheetView>
  </sheetViews>
  <sheetFormatPr defaultColWidth="9.00390625" defaultRowHeight="13.5"/>
  <cols>
    <col min="1" max="1" width="25.625" style="0" customWidth="1"/>
    <col min="2" max="3" width="5.625" style="0" customWidth="1"/>
    <col min="4" max="8" width="3.375" style="17" customWidth="1"/>
    <col min="9" max="16" width="3.375" style="0" customWidth="1"/>
    <col min="17" max="17" width="3.625" style="0" customWidth="1"/>
    <col min="18" max="18" width="3.375" style="20" customWidth="1"/>
    <col min="19" max="19" width="6.625" style="20" customWidth="1"/>
    <col min="20" max="20" width="3.375" style="20" customWidth="1"/>
    <col min="21" max="21" width="6.625" style="20" customWidth="1"/>
    <col min="22" max="22" width="3.375" style="20" customWidth="1"/>
    <col min="23" max="23" width="6.625" style="20" customWidth="1"/>
    <col min="24" max="24" width="3.375" style="20" customWidth="1"/>
    <col min="25" max="25" width="6.625" style="20" customWidth="1"/>
    <col min="26" max="26" width="3.375" style="20" customWidth="1"/>
    <col min="27" max="27" width="6.625" style="20" customWidth="1"/>
    <col min="28" max="28" width="3.375" style="10" customWidth="1"/>
    <col min="29" max="29" width="6.625" style="10" customWidth="1"/>
    <col min="30" max="30" width="3.375" style="10" customWidth="1"/>
    <col min="31" max="31" width="6.625" style="10" customWidth="1"/>
    <col min="32" max="32" width="3.375" style="10" customWidth="1"/>
    <col min="33" max="33" width="6.625" style="10" customWidth="1"/>
    <col min="34" max="34" width="3.375" style="10" customWidth="1"/>
    <col min="35" max="35" width="6.625" style="10" customWidth="1"/>
    <col min="36" max="36" width="3.375" style="10" customWidth="1"/>
    <col min="37" max="37" width="6.625" style="10" customWidth="1"/>
    <col min="38" max="38" width="3.375" style="10" customWidth="1"/>
    <col min="39" max="39" width="6.625" style="10" customWidth="1"/>
    <col min="40" max="40" width="3.375" style="10" customWidth="1"/>
    <col min="41" max="41" width="6.625" style="10" customWidth="1"/>
    <col min="42" max="42" width="3.375" style="10" customWidth="1"/>
    <col min="43" max="43" width="6.625" style="10" customWidth="1"/>
    <col min="44" max="50" width="9.00390625" style="1" customWidth="1"/>
  </cols>
  <sheetData>
    <row r="1" spans="2:50" s="11" customFormat="1" ht="13.5">
      <c r="B1" s="11" t="s">
        <v>6</v>
      </c>
      <c r="C1" s="9" t="s">
        <v>84</v>
      </c>
      <c r="D1" s="16" t="s">
        <v>47</v>
      </c>
      <c r="E1" s="16" t="s">
        <v>48</v>
      </c>
      <c r="F1" s="16" t="s">
        <v>50</v>
      </c>
      <c r="G1" s="16" t="s">
        <v>54</v>
      </c>
      <c r="H1" s="16" t="s">
        <v>56</v>
      </c>
      <c r="I1" s="12" t="s">
        <v>46</v>
      </c>
      <c r="J1" s="12" t="s">
        <v>61</v>
      </c>
      <c r="K1" s="12" t="s">
        <v>49</v>
      </c>
      <c r="L1" s="12" t="s">
        <v>51</v>
      </c>
      <c r="M1" s="13" t="s">
        <v>52</v>
      </c>
      <c r="N1" s="13" t="s">
        <v>53</v>
      </c>
      <c r="O1" s="13" t="s">
        <v>55</v>
      </c>
      <c r="P1" s="13" t="s">
        <v>57</v>
      </c>
      <c r="Q1" s="13"/>
      <c r="R1" s="19" t="s">
        <v>8</v>
      </c>
      <c r="S1" s="19"/>
      <c r="T1" s="19" t="s">
        <v>9</v>
      </c>
      <c r="U1" s="19"/>
      <c r="V1" s="19" t="s">
        <v>10</v>
      </c>
      <c r="W1" s="21"/>
      <c r="X1" s="19" t="s">
        <v>19</v>
      </c>
      <c r="Y1" s="21"/>
      <c r="Z1" s="19" t="s">
        <v>11</v>
      </c>
      <c r="AA1" s="21"/>
      <c r="AB1" s="14" t="s">
        <v>12</v>
      </c>
      <c r="AC1" s="14"/>
      <c r="AD1" s="14" t="s">
        <v>13</v>
      </c>
      <c r="AE1" s="15"/>
      <c r="AF1" s="14" t="s">
        <v>14</v>
      </c>
      <c r="AG1" s="14"/>
      <c r="AH1" s="14" t="s">
        <v>15</v>
      </c>
      <c r="AI1" s="15"/>
      <c r="AJ1" s="14" t="s">
        <v>17</v>
      </c>
      <c r="AK1" s="15"/>
      <c r="AL1" s="14" t="s">
        <v>16</v>
      </c>
      <c r="AM1" s="15"/>
      <c r="AN1" s="14" t="s">
        <v>1</v>
      </c>
      <c r="AO1" s="15"/>
      <c r="AP1" s="14" t="s">
        <v>18</v>
      </c>
      <c r="AQ1" s="15"/>
      <c r="AR1" s="15"/>
      <c r="AS1" s="15"/>
      <c r="AT1" s="15"/>
      <c r="AU1" s="15"/>
      <c r="AV1" s="15"/>
      <c r="AW1" s="15"/>
      <c r="AX1" s="15"/>
    </row>
    <row r="2" spans="4:43" ht="13.5" hidden="1">
      <c r="D2" s="17">
        <v>2</v>
      </c>
      <c r="E2" s="17">
        <v>3</v>
      </c>
      <c r="F2" s="17">
        <v>6</v>
      </c>
      <c r="G2" s="17">
        <v>10</v>
      </c>
      <c r="H2" s="17">
        <v>12</v>
      </c>
      <c r="I2">
        <v>1</v>
      </c>
      <c r="J2">
        <v>4</v>
      </c>
      <c r="K2">
        <v>5</v>
      </c>
      <c r="L2" s="6">
        <v>7</v>
      </c>
      <c r="M2" s="6">
        <v>8</v>
      </c>
      <c r="N2" s="6">
        <v>9</v>
      </c>
      <c r="O2" s="6">
        <v>11</v>
      </c>
      <c r="P2" s="6">
        <v>13</v>
      </c>
      <c r="S2" s="20">
        <v>2</v>
      </c>
      <c r="U2" s="20">
        <v>3</v>
      </c>
      <c r="W2" s="20">
        <v>6</v>
      </c>
      <c r="Y2" s="20">
        <v>10</v>
      </c>
      <c r="AA2" s="20">
        <v>12</v>
      </c>
      <c r="AC2" s="10">
        <v>1</v>
      </c>
      <c r="AE2" s="10">
        <v>4</v>
      </c>
      <c r="AG2" s="10">
        <v>5</v>
      </c>
      <c r="AI2" s="10">
        <v>7</v>
      </c>
      <c r="AK2" s="10">
        <v>8</v>
      </c>
      <c r="AM2" s="10">
        <v>9</v>
      </c>
      <c r="AO2" s="10">
        <v>11</v>
      </c>
      <c r="AQ2" s="10">
        <v>13</v>
      </c>
    </row>
    <row r="3" ht="13.5">
      <c r="A3" t="s">
        <v>92</v>
      </c>
    </row>
    <row r="4" ht="13.5">
      <c r="A4" t="s">
        <v>93</v>
      </c>
    </row>
    <row r="5" ht="13.5">
      <c r="A5" t="s">
        <v>91</v>
      </c>
    </row>
    <row r="6" ht="13.5">
      <c r="A6" t="s">
        <v>94</v>
      </c>
    </row>
    <row r="7" ht="13.5">
      <c r="A7" t="s">
        <v>95</v>
      </c>
    </row>
    <row r="8" ht="13.5">
      <c r="A8" t="s">
        <v>89</v>
      </c>
    </row>
    <row r="9" ht="13.5">
      <c r="A9" t="s">
        <v>90</v>
      </c>
    </row>
    <row r="11" spans="1:29" ht="13.5">
      <c r="A11" t="s">
        <v>62</v>
      </c>
      <c r="D11" s="17" t="s">
        <v>66</v>
      </c>
      <c r="I11" t="s">
        <v>66</v>
      </c>
      <c r="AB11" s="10">
        <f>VLOOKUP(+AC:AC,'FF4exp'!$B$11:$O$110,14)</f>
        <v>10</v>
      </c>
      <c r="AC11" s="10">
        <v>3000</v>
      </c>
    </row>
    <row r="12" spans="1:29" ht="13.5">
      <c r="A12" t="s">
        <v>22</v>
      </c>
      <c r="B12">
        <v>700</v>
      </c>
      <c r="C12">
        <f>INT(+B:B/COUNTIF(D12:P12,"○"))</f>
        <v>700</v>
      </c>
      <c r="D12" s="18" t="s">
        <v>58</v>
      </c>
      <c r="I12" s="8" t="s">
        <v>60</v>
      </c>
      <c r="AB12" s="10">
        <f>VLOOKUP(+AC:AC,'FF4exp'!$B$11:$O$110,14)</f>
        <v>11</v>
      </c>
      <c r="AC12" s="10">
        <f aca="true" t="shared" si="0" ref="AC12:AC43">AC11+IF(OR(+I$1:I$65536="○",+I$1:I$65536="離"),+$C:$C)</f>
        <v>3700</v>
      </c>
    </row>
    <row r="13" spans="1:29" ht="13.5">
      <c r="A13" t="s">
        <v>63</v>
      </c>
      <c r="D13" s="17" t="s">
        <v>65</v>
      </c>
      <c r="R13" s="20">
        <f>VLOOKUP(+S:S,'FF4exp'!$C$11:$O$110,13)</f>
        <v>10</v>
      </c>
      <c r="S13" s="20">
        <v>2300</v>
      </c>
      <c r="AB13" s="10">
        <f>VLOOKUP(+AC:AC,'FF4exp'!$B$11:$O$110,14)</f>
        <v>11</v>
      </c>
      <c r="AC13" s="10">
        <f t="shared" si="0"/>
        <v>3700</v>
      </c>
    </row>
    <row r="14" spans="1:29" ht="13.5">
      <c r="A14" t="s">
        <v>29</v>
      </c>
      <c r="B14">
        <v>471</v>
      </c>
      <c r="C14">
        <f>INT(+B:B/COUNTIF(D14:P14,"○"))</f>
        <v>471</v>
      </c>
      <c r="D14" s="17" t="s">
        <v>59</v>
      </c>
      <c r="I14" s="8" t="s">
        <v>60</v>
      </c>
      <c r="R14" s="20">
        <f>VLOOKUP(+S:S,'FF4exp'!$C$11:$O$110,13)</f>
        <v>10</v>
      </c>
      <c r="S14" s="20">
        <f aca="true" t="shared" si="1" ref="S14:S45">S13+IF(OR(+D$1:D$65536="○",+D$1:D$65536="離"),+$C:$C)</f>
        <v>2771</v>
      </c>
      <c r="AB14" s="10">
        <f>VLOOKUP(+AC:AC,'FF4exp'!$B$11:$O$110,14)</f>
        <v>11</v>
      </c>
      <c r="AC14" s="10">
        <f t="shared" si="0"/>
        <v>4171</v>
      </c>
    </row>
    <row r="15" spans="1:31" ht="13.5">
      <c r="A15" t="s">
        <v>64</v>
      </c>
      <c r="E15" s="17" t="s">
        <v>66</v>
      </c>
      <c r="J15" t="s">
        <v>66</v>
      </c>
      <c r="R15" s="20">
        <f>VLOOKUP(+S:S,'FF4exp'!$C$11:$O$110,13)</f>
        <v>10</v>
      </c>
      <c r="S15" s="20">
        <f t="shared" si="1"/>
        <v>2771</v>
      </c>
      <c r="T15" s="20">
        <f>VLOOKUP(+U:U,'FF4exp'!$D$11:$O$110,12)</f>
        <v>1</v>
      </c>
      <c r="U15" s="20">
        <v>0</v>
      </c>
      <c r="AB15" s="10">
        <f>VLOOKUP(+AC:AC,'FF4exp'!$B$11:$O$110,14)</f>
        <v>11</v>
      </c>
      <c r="AC15" s="10">
        <f t="shared" si="0"/>
        <v>4171</v>
      </c>
      <c r="AD15" s="10">
        <f>VLOOKUP(+AE:AE,'FF4exp'!$E$11:$O$110,11)</f>
        <v>20</v>
      </c>
      <c r="AE15" s="10">
        <v>54873</v>
      </c>
    </row>
    <row r="16" spans="1:31" ht="13.5">
      <c r="A16" t="s">
        <v>23</v>
      </c>
      <c r="B16">
        <v>1200</v>
      </c>
      <c r="C16">
        <f>INT(+B:B/COUNTIF(D16:P16,"○"))</f>
        <v>600</v>
      </c>
      <c r="D16" s="17" t="s">
        <v>59</v>
      </c>
      <c r="E16" s="18" t="s">
        <v>58</v>
      </c>
      <c r="I16" s="8" t="s">
        <v>60</v>
      </c>
      <c r="J16" s="8" t="s">
        <v>60</v>
      </c>
      <c r="R16" s="20">
        <f>VLOOKUP(+S:S,'FF4exp'!$C$11:$O$110,13)</f>
        <v>11</v>
      </c>
      <c r="S16" s="20">
        <f t="shared" si="1"/>
        <v>3371</v>
      </c>
      <c r="T16" s="20">
        <f>VLOOKUP(+U:U,'FF4exp'!$D$11:$O$110,12)</f>
        <v>1</v>
      </c>
      <c r="U16" s="20">
        <f aca="true" t="shared" si="2" ref="U16:U47">U15+IF(OR(+E$1:E$65536="○",+E$1:E$65536="離"),+$C:$C)</f>
        <v>0</v>
      </c>
      <c r="AB16" s="10">
        <f>VLOOKUP(+AC:AC,'FF4exp'!$B$11:$O$110,14)</f>
        <v>12</v>
      </c>
      <c r="AC16" s="10">
        <f t="shared" si="0"/>
        <v>4771</v>
      </c>
      <c r="AD16" s="10">
        <f>VLOOKUP(+AE:AE,'FF4exp'!$E$11:$O$110,11)</f>
        <v>20</v>
      </c>
      <c r="AE16" s="10">
        <f>AE15+IF(OR(+F:F="○",+F:F="離"),+$C:$C)</f>
        <v>54873</v>
      </c>
    </row>
    <row r="17" spans="1:33" ht="13.5">
      <c r="A17" t="s">
        <v>67</v>
      </c>
      <c r="K17" t="s">
        <v>66</v>
      </c>
      <c r="R17" s="20">
        <f>VLOOKUP(+S:S,'FF4exp'!$C$11:$O$110,13)</f>
        <v>11</v>
      </c>
      <c r="S17" s="20">
        <f t="shared" si="1"/>
        <v>3371</v>
      </c>
      <c r="T17" s="20">
        <f>VLOOKUP(+U:U,'FF4exp'!$D$11:$O$110,12)</f>
        <v>1</v>
      </c>
      <c r="U17" s="20">
        <f t="shared" si="2"/>
        <v>0</v>
      </c>
      <c r="AB17" s="10">
        <f>VLOOKUP(+AC:AC,'FF4exp'!$B$11:$O$110,14)</f>
        <v>12</v>
      </c>
      <c r="AC17" s="10">
        <f t="shared" si="0"/>
        <v>4771</v>
      </c>
      <c r="AD17" s="10">
        <f>VLOOKUP(+AE:AE,'FF4exp'!$E$11:$O$110,11)</f>
        <v>20</v>
      </c>
      <c r="AE17" s="10">
        <f>AE16+IF(OR(+J:J="○",+J:J="離"),+$C:$C)</f>
        <v>54873</v>
      </c>
      <c r="AF17" s="10">
        <f>VLOOKUP(+AG:AG,'FF4exp'!$F$11:$O$110,10)</f>
        <v>5</v>
      </c>
      <c r="AG17" s="10">
        <v>288</v>
      </c>
    </row>
    <row r="18" spans="1:33" ht="13.5">
      <c r="A18" t="s">
        <v>69</v>
      </c>
      <c r="J18" t="s">
        <v>59</v>
      </c>
      <c r="R18" s="20">
        <f>VLOOKUP(+S:S,'FF4exp'!$C$11:$O$110,13)</f>
        <v>11</v>
      </c>
      <c r="S18" s="20">
        <f t="shared" si="1"/>
        <v>3371</v>
      </c>
      <c r="T18" s="20">
        <f>VLOOKUP(+U:U,'FF4exp'!$D$11:$O$110,12)</f>
        <v>1</v>
      </c>
      <c r="U18" s="20">
        <f t="shared" si="2"/>
        <v>0</v>
      </c>
      <c r="AB18" s="10">
        <f>VLOOKUP(+AC:AC,'FF4exp'!$B$11:$O$110,14)</f>
        <v>12</v>
      </c>
      <c r="AC18" s="10">
        <f t="shared" si="0"/>
        <v>4771</v>
      </c>
      <c r="AD18" s="10">
        <f>VLOOKUP(+AE:AE,'FF4exp'!$E$11:$O$110,11)</f>
        <v>20</v>
      </c>
      <c r="AE18" s="10">
        <f>AE17+IF(OR(+J:J="○",+J:J="離"),+$C:$C)</f>
        <v>54873</v>
      </c>
      <c r="AF18" s="10">
        <f>VLOOKUP(+AG:AG,'FF4exp'!$F$11:$O$110,10)</f>
        <v>5</v>
      </c>
      <c r="AG18" s="10">
        <f aca="true" t="shared" si="3" ref="AG18:AG49">AG17+IF(OR(+K$1:K$65536="○",+K$1:K$65536="離"),+$C:$C)</f>
        <v>288</v>
      </c>
    </row>
    <row r="19" spans="1:33" ht="13.5">
      <c r="A19" t="s">
        <v>24</v>
      </c>
      <c r="B19">
        <v>1500</v>
      </c>
      <c r="C19">
        <f>INT(+B:B/COUNTIF(D19:P19,"○"))</f>
        <v>750</v>
      </c>
      <c r="D19" s="17" t="s">
        <v>59</v>
      </c>
      <c r="E19" s="18" t="s">
        <v>58</v>
      </c>
      <c r="I19" s="8" t="s">
        <v>60</v>
      </c>
      <c r="J19" t="s">
        <v>59</v>
      </c>
      <c r="K19" s="8" t="s">
        <v>60</v>
      </c>
      <c r="R19" s="20">
        <f>VLOOKUP(+S:S,'FF4exp'!$C$11:$O$110,13)</f>
        <v>12</v>
      </c>
      <c r="S19" s="20">
        <f t="shared" si="1"/>
        <v>4121</v>
      </c>
      <c r="T19" s="20">
        <f>VLOOKUP(+U:U,'FF4exp'!$D$11:$O$110,12)</f>
        <v>1</v>
      </c>
      <c r="U19" s="20">
        <f t="shared" si="2"/>
        <v>0</v>
      </c>
      <c r="AB19" s="10">
        <f>VLOOKUP(+AC:AC,'FF4exp'!$B$11:$O$110,14)</f>
        <v>12</v>
      </c>
      <c r="AC19" s="10">
        <f t="shared" si="0"/>
        <v>5521</v>
      </c>
      <c r="AD19" s="10">
        <f>VLOOKUP(+AE:AE,'FF4exp'!$E$11:$O$110,11)</f>
        <v>20</v>
      </c>
      <c r="AE19" s="10">
        <f>AE18+IF(OR(+J:J="○",+J:J="離"),+$C:$C)</f>
        <v>55623</v>
      </c>
      <c r="AF19" s="10">
        <f>VLOOKUP(+AG:AG,'FF4exp'!$F$11:$O$110,10)</f>
        <v>7</v>
      </c>
      <c r="AG19" s="10">
        <f t="shared" si="3"/>
        <v>1038</v>
      </c>
    </row>
    <row r="20" spans="1:33" ht="13.5">
      <c r="A20" t="s">
        <v>25</v>
      </c>
      <c r="B20" s="6">
        <v>800</v>
      </c>
      <c r="C20">
        <f>INT(+B:B/COUNTIF(D20:P20,"○"))</f>
        <v>800</v>
      </c>
      <c r="D20" s="17" t="s">
        <v>59</v>
      </c>
      <c r="E20" s="23" t="s">
        <v>86</v>
      </c>
      <c r="I20" s="23" t="s">
        <v>86</v>
      </c>
      <c r="J20" t="s">
        <v>59</v>
      </c>
      <c r="K20" s="8" t="s">
        <v>60</v>
      </c>
      <c r="R20" s="20">
        <f>VLOOKUP(+S:S,'FF4exp'!$C$11:$O$110,13)</f>
        <v>12</v>
      </c>
      <c r="S20" s="20">
        <f t="shared" si="1"/>
        <v>4921</v>
      </c>
      <c r="T20" s="20">
        <f>VLOOKUP(+U:U,'FF4exp'!$D$11:$O$110,12)</f>
        <v>1</v>
      </c>
      <c r="U20" s="20">
        <f t="shared" si="2"/>
        <v>0</v>
      </c>
      <c r="AB20" s="10">
        <f>VLOOKUP(+AC:AC,'FF4exp'!$B$11:$O$110,14)</f>
        <v>12</v>
      </c>
      <c r="AC20" s="10">
        <f t="shared" si="0"/>
        <v>5521</v>
      </c>
      <c r="AD20" s="10">
        <f>VLOOKUP(+AE:AE,'FF4exp'!$E$11:$O$110,11)</f>
        <v>20</v>
      </c>
      <c r="AE20" s="10">
        <f aca="true" t="shared" si="4" ref="AE20:AE66">AE19+IF(OR(+J$1:J$65536="○",+K$1:K$65536="離"),+$C:$C)</f>
        <v>55623</v>
      </c>
      <c r="AF20" s="10">
        <f>VLOOKUP(+AG:AG,'FF4exp'!$F$11:$O$110,10)</f>
        <v>8</v>
      </c>
      <c r="AG20" s="10">
        <f t="shared" si="3"/>
        <v>1838</v>
      </c>
    </row>
    <row r="21" spans="1:35" ht="13.5">
      <c r="A21" t="s">
        <v>68</v>
      </c>
      <c r="F21" s="17" t="s">
        <v>66</v>
      </c>
      <c r="L21" t="s">
        <v>66</v>
      </c>
      <c r="R21" s="20">
        <f>VLOOKUP(+S:S,'FF4exp'!$C$11:$O$110,13)</f>
        <v>12</v>
      </c>
      <c r="S21" s="20">
        <f t="shared" si="1"/>
        <v>4921</v>
      </c>
      <c r="T21" s="20">
        <f>VLOOKUP(+U:U,'FF4exp'!$D$11:$O$110,12)</f>
        <v>1</v>
      </c>
      <c r="U21" s="20">
        <f t="shared" si="2"/>
        <v>0</v>
      </c>
      <c r="V21" s="20">
        <f>VLOOKUP(+W:W,'FF4exp'!$G$11:$O$110,9)</f>
        <v>10</v>
      </c>
      <c r="W21" s="20">
        <v>2139</v>
      </c>
      <c r="AB21" s="10">
        <f>VLOOKUP(+AC:AC,'FF4exp'!$B$11:$O$110,14)</f>
        <v>12</v>
      </c>
      <c r="AC21" s="10">
        <f t="shared" si="0"/>
        <v>5521</v>
      </c>
      <c r="AD21" s="10">
        <f>VLOOKUP(+AE:AE,'FF4exp'!$E$11:$O$110,11)</f>
        <v>20</v>
      </c>
      <c r="AE21" s="10">
        <f t="shared" si="4"/>
        <v>55623</v>
      </c>
      <c r="AF21" s="10">
        <f>VLOOKUP(+AG:AG,'FF4exp'!$F$11:$O$110,10)</f>
        <v>8</v>
      </c>
      <c r="AG21" s="10">
        <f t="shared" si="3"/>
        <v>1838</v>
      </c>
      <c r="AH21" s="10">
        <f>VLOOKUP(+AI:AI,'FF4exp'!$H$11:$O$110,8)</f>
        <v>10</v>
      </c>
      <c r="AI21" s="10">
        <v>2061</v>
      </c>
    </row>
    <row r="22" spans="1:35" ht="13.5">
      <c r="A22" t="s">
        <v>26</v>
      </c>
      <c r="B22" s="6">
        <v>2418</v>
      </c>
      <c r="C22">
        <f>INT(+B:B/COUNTIF(D22:P22,"○"))</f>
        <v>806</v>
      </c>
      <c r="D22" s="17" t="s">
        <v>59</v>
      </c>
      <c r="E22" s="18" t="s">
        <v>58</v>
      </c>
      <c r="F22" s="18" t="s">
        <v>58</v>
      </c>
      <c r="I22" s="8" t="s">
        <v>60</v>
      </c>
      <c r="J22" t="s">
        <v>59</v>
      </c>
      <c r="K22" s="8" t="s">
        <v>60</v>
      </c>
      <c r="L22" s="8" t="s">
        <v>60</v>
      </c>
      <c r="R22" s="20">
        <f>VLOOKUP(+S:S,'FF4exp'!$C$11:$O$110,13)</f>
        <v>13</v>
      </c>
      <c r="S22" s="20">
        <f t="shared" si="1"/>
        <v>5727</v>
      </c>
      <c r="T22" s="20">
        <f>VLOOKUP(+U:U,'FF4exp'!$D$11:$O$110,12)</f>
        <v>1</v>
      </c>
      <c r="U22" s="20">
        <f t="shared" si="2"/>
        <v>0</v>
      </c>
      <c r="V22" s="20">
        <f>VLOOKUP(+W:W,'FF4exp'!$G$11:$O$110,9)</f>
        <v>10</v>
      </c>
      <c r="W22" s="20">
        <f aca="true" t="shared" si="5" ref="W22:W66">W21+IF(OR(+F$1:F$65536="○",+F$1:F$65536="離"),+$C:$C)</f>
        <v>2139</v>
      </c>
      <c r="AB22" s="10">
        <f>VLOOKUP(+AC:AC,'FF4exp'!$B$11:$O$110,14)</f>
        <v>13</v>
      </c>
      <c r="AC22" s="10">
        <f t="shared" si="0"/>
        <v>6327</v>
      </c>
      <c r="AD22" s="10">
        <f>VLOOKUP(+AE:AE,'FF4exp'!$E$11:$O$110,11)</f>
        <v>20</v>
      </c>
      <c r="AE22" s="10">
        <f t="shared" si="4"/>
        <v>55623</v>
      </c>
      <c r="AF22" s="10">
        <f>VLOOKUP(+AG:AG,'FF4exp'!$F$11:$O$110,10)</f>
        <v>10</v>
      </c>
      <c r="AG22" s="10">
        <f t="shared" si="3"/>
        <v>2644</v>
      </c>
      <c r="AH22" s="10">
        <f>VLOOKUP(+AI:AI,'FF4exp'!$H$11:$O$110,8)</f>
        <v>11</v>
      </c>
      <c r="AI22" s="10">
        <f aca="true" t="shared" si="6" ref="AI22:AI66">AI21+IF(OR(+L$1:L$65536="○",+L$1:L$65536="離"),+$C:$C)</f>
        <v>2867</v>
      </c>
    </row>
    <row r="23" spans="1:35" ht="13.5">
      <c r="A23" t="s">
        <v>82</v>
      </c>
      <c r="F23" s="17" t="s">
        <v>65</v>
      </c>
      <c r="R23" s="20">
        <f>VLOOKUP(+S:S,'FF4exp'!$C$11:$O$110,13)</f>
        <v>13</v>
      </c>
      <c r="S23" s="20">
        <f t="shared" si="1"/>
        <v>5727</v>
      </c>
      <c r="T23" s="20">
        <f>VLOOKUP(+U:U,'FF4exp'!$D$11:$O$110,12)</f>
        <v>1</v>
      </c>
      <c r="U23" s="20">
        <f t="shared" si="2"/>
        <v>0</v>
      </c>
      <c r="V23" s="20">
        <f>VLOOKUP(+W:W,'FF4exp'!$G$11:$O$110,9)</f>
        <v>10</v>
      </c>
      <c r="W23" s="20">
        <f t="shared" si="5"/>
        <v>2139</v>
      </c>
      <c r="AB23" s="10">
        <f>VLOOKUP(+AC:AC,'FF4exp'!$B$11:$O$110,14)</f>
        <v>13</v>
      </c>
      <c r="AC23" s="10">
        <f t="shared" si="0"/>
        <v>6327</v>
      </c>
      <c r="AD23" s="10">
        <f>VLOOKUP(+AE:AE,'FF4exp'!$E$11:$O$110,11)</f>
        <v>20</v>
      </c>
      <c r="AE23" s="10">
        <f t="shared" si="4"/>
        <v>55623</v>
      </c>
      <c r="AF23" s="10">
        <f>VLOOKUP(+AG:AG,'FF4exp'!$F$11:$O$110,10)</f>
        <v>10</v>
      </c>
      <c r="AG23" s="10">
        <f t="shared" si="3"/>
        <v>2644</v>
      </c>
      <c r="AH23" s="10">
        <f>VLOOKUP(+AI:AI,'FF4exp'!$H$11:$O$110,8)</f>
        <v>11</v>
      </c>
      <c r="AI23" s="10">
        <f t="shared" si="6"/>
        <v>2867</v>
      </c>
    </row>
    <row r="24" spans="1:35" ht="13.5">
      <c r="A24" t="s">
        <v>30</v>
      </c>
      <c r="B24" s="6">
        <v>800</v>
      </c>
      <c r="C24">
        <f aca="true" t="shared" si="7" ref="C24:C29">INT(+B$1:B$65536/COUNTIF(D24:P24,"○"))</f>
        <v>266</v>
      </c>
      <c r="D24" s="17" t="s">
        <v>59</v>
      </c>
      <c r="E24" s="23" t="s">
        <v>86</v>
      </c>
      <c r="F24" s="17" t="s">
        <v>59</v>
      </c>
      <c r="I24" s="8" t="s">
        <v>60</v>
      </c>
      <c r="J24" t="s">
        <v>59</v>
      </c>
      <c r="K24" s="8" t="s">
        <v>60</v>
      </c>
      <c r="L24" s="8" t="s">
        <v>60</v>
      </c>
      <c r="R24" s="20">
        <f>VLOOKUP(+S:S,'FF4exp'!$C$11:$O$110,13)</f>
        <v>13</v>
      </c>
      <c r="S24" s="20">
        <f t="shared" si="1"/>
        <v>5993</v>
      </c>
      <c r="T24" s="20">
        <f>VLOOKUP(+U:U,'FF4exp'!$D$11:$O$110,12)</f>
        <v>1</v>
      </c>
      <c r="U24" s="20">
        <f t="shared" si="2"/>
        <v>0</v>
      </c>
      <c r="V24" s="20">
        <f>VLOOKUP(+W:W,'FF4exp'!$G$11:$O$110,9)</f>
        <v>10</v>
      </c>
      <c r="W24" s="20">
        <f t="shared" si="5"/>
        <v>2405</v>
      </c>
      <c r="AB24" s="10">
        <f>VLOOKUP(+AC:AC,'FF4exp'!$B$11:$O$110,14)</f>
        <v>13</v>
      </c>
      <c r="AC24" s="10">
        <f t="shared" si="0"/>
        <v>6593</v>
      </c>
      <c r="AD24" s="10">
        <f>VLOOKUP(+AE:AE,'FF4exp'!$E$11:$O$110,11)</f>
        <v>20</v>
      </c>
      <c r="AE24" s="10">
        <f t="shared" si="4"/>
        <v>55623</v>
      </c>
      <c r="AF24" s="10">
        <f>VLOOKUP(+AG:AG,'FF4exp'!$F$11:$O$110,10)</f>
        <v>10</v>
      </c>
      <c r="AG24" s="10">
        <f t="shared" si="3"/>
        <v>2910</v>
      </c>
      <c r="AH24" s="10">
        <f>VLOOKUP(+AI:AI,'FF4exp'!$H$11:$O$110,8)</f>
        <v>11</v>
      </c>
      <c r="AI24" s="10">
        <f t="shared" si="6"/>
        <v>3133</v>
      </c>
    </row>
    <row r="25" spans="1:35" ht="13.5">
      <c r="A25" t="s">
        <v>27</v>
      </c>
      <c r="B25" s="6">
        <v>477</v>
      </c>
      <c r="C25">
        <f t="shared" si="7"/>
        <v>159</v>
      </c>
      <c r="D25" s="17" t="s">
        <v>59</v>
      </c>
      <c r="E25" s="23" t="s">
        <v>86</v>
      </c>
      <c r="F25" s="17" t="s">
        <v>59</v>
      </c>
      <c r="I25" s="8" t="s">
        <v>60</v>
      </c>
      <c r="J25" t="s">
        <v>59</v>
      </c>
      <c r="K25" s="8" t="s">
        <v>60</v>
      </c>
      <c r="L25" s="8" t="s">
        <v>60</v>
      </c>
      <c r="R25" s="20">
        <f>VLOOKUP(+S:S,'FF4exp'!$C$11:$O$110,13)</f>
        <v>13</v>
      </c>
      <c r="S25" s="20">
        <f t="shared" si="1"/>
        <v>6152</v>
      </c>
      <c r="T25" s="20">
        <f>VLOOKUP(+U:U,'FF4exp'!$D$11:$O$110,12)</f>
        <v>1</v>
      </c>
      <c r="U25" s="20">
        <f t="shared" si="2"/>
        <v>0</v>
      </c>
      <c r="V25" s="20">
        <f>VLOOKUP(+W:W,'FF4exp'!$G$11:$O$110,9)</f>
        <v>10</v>
      </c>
      <c r="W25" s="20">
        <f t="shared" si="5"/>
        <v>2564</v>
      </c>
      <c r="AB25" s="10">
        <f>VLOOKUP(+AC:AC,'FF4exp'!$B$11:$O$110,14)</f>
        <v>13</v>
      </c>
      <c r="AC25" s="10">
        <f t="shared" si="0"/>
        <v>6752</v>
      </c>
      <c r="AD25" s="10">
        <f>VLOOKUP(+AE:AE,'FF4exp'!$E$11:$O$110,11)</f>
        <v>20</v>
      </c>
      <c r="AE25" s="10">
        <f t="shared" si="4"/>
        <v>55623</v>
      </c>
      <c r="AF25" s="10">
        <f>VLOOKUP(+AG:AG,'FF4exp'!$F$11:$O$110,10)</f>
        <v>10</v>
      </c>
      <c r="AG25" s="10">
        <f t="shared" si="3"/>
        <v>3069</v>
      </c>
      <c r="AH25" s="10">
        <f>VLOOKUP(+AI:AI,'FF4exp'!$H$11:$O$110,8)</f>
        <v>11</v>
      </c>
      <c r="AI25" s="10">
        <f t="shared" si="6"/>
        <v>3292</v>
      </c>
    </row>
    <row r="26" spans="1:35" ht="13.5">
      <c r="A26" t="s">
        <v>30</v>
      </c>
      <c r="B26" s="6">
        <v>800</v>
      </c>
      <c r="C26">
        <f t="shared" si="7"/>
        <v>266</v>
      </c>
      <c r="D26" s="17" t="s">
        <v>59</v>
      </c>
      <c r="E26" s="23" t="s">
        <v>86</v>
      </c>
      <c r="F26" s="17" t="s">
        <v>59</v>
      </c>
      <c r="I26" s="8" t="s">
        <v>60</v>
      </c>
      <c r="J26" t="s">
        <v>59</v>
      </c>
      <c r="K26" s="8" t="s">
        <v>60</v>
      </c>
      <c r="L26" s="8" t="s">
        <v>60</v>
      </c>
      <c r="R26" s="20">
        <f>VLOOKUP(+S:S,'FF4exp'!$C$11:$O$110,13)</f>
        <v>13</v>
      </c>
      <c r="S26" s="20">
        <f t="shared" si="1"/>
        <v>6418</v>
      </c>
      <c r="T26" s="20">
        <f>VLOOKUP(+U:U,'FF4exp'!$D$11:$O$110,12)</f>
        <v>1</v>
      </c>
      <c r="U26" s="20">
        <f t="shared" si="2"/>
        <v>0</v>
      </c>
      <c r="V26" s="20">
        <f>VLOOKUP(+W:W,'FF4exp'!$G$11:$O$110,9)</f>
        <v>10</v>
      </c>
      <c r="W26" s="20">
        <f t="shared" si="5"/>
        <v>2830</v>
      </c>
      <c r="AB26" s="10">
        <f>VLOOKUP(+AC:AC,'FF4exp'!$B$11:$O$110,14)</f>
        <v>13</v>
      </c>
      <c r="AC26" s="10">
        <f t="shared" si="0"/>
        <v>7018</v>
      </c>
      <c r="AD26" s="10">
        <f>VLOOKUP(+AE:AE,'FF4exp'!$E$11:$O$110,11)</f>
        <v>20</v>
      </c>
      <c r="AE26" s="10">
        <f t="shared" si="4"/>
        <v>55623</v>
      </c>
      <c r="AF26" s="10">
        <f>VLOOKUP(+AG:AG,'FF4exp'!$F$11:$O$110,10)</f>
        <v>10</v>
      </c>
      <c r="AG26" s="10">
        <f t="shared" si="3"/>
        <v>3335</v>
      </c>
      <c r="AH26" s="10">
        <f>VLOOKUP(+AI:AI,'FF4exp'!$H$11:$O$110,8)</f>
        <v>11</v>
      </c>
      <c r="AI26" s="10">
        <f t="shared" si="6"/>
        <v>3558</v>
      </c>
    </row>
    <row r="27" spans="1:35" ht="13.5">
      <c r="A27" t="s">
        <v>28</v>
      </c>
      <c r="B27" s="6">
        <v>315</v>
      </c>
      <c r="C27">
        <f t="shared" si="7"/>
        <v>105</v>
      </c>
      <c r="D27" s="17" t="s">
        <v>59</v>
      </c>
      <c r="E27" s="23" t="s">
        <v>86</v>
      </c>
      <c r="F27" s="17" t="s">
        <v>59</v>
      </c>
      <c r="I27" s="8" t="s">
        <v>60</v>
      </c>
      <c r="J27" t="s">
        <v>59</v>
      </c>
      <c r="K27" s="8" t="s">
        <v>60</v>
      </c>
      <c r="L27" s="8" t="s">
        <v>60</v>
      </c>
      <c r="R27" s="20">
        <f>VLOOKUP(+S:S,'FF4exp'!$C$11:$O$110,13)</f>
        <v>13</v>
      </c>
      <c r="S27" s="20">
        <f t="shared" si="1"/>
        <v>6523</v>
      </c>
      <c r="T27" s="20">
        <f>VLOOKUP(+U:U,'FF4exp'!$D$11:$O$110,12)</f>
        <v>1</v>
      </c>
      <c r="U27" s="20">
        <f t="shared" si="2"/>
        <v>0</v>
      </c>
      <c r="V27" s="20">
        <f>VLOOKUP(+W:W,'FF4exp'!$G$11:$O$110,9)</f>
        <v>10</v>
      </c>
      <c r="W27" s="20">
        <f t="shared" si="5"/>
        <v>2935</v>
      </c>
      <c r="AB27" s="10">
        <f>VLOOKUP(+AC:AC,'FF4exp'!$B$11:$O$110,14)</f>
        <v>13</v>
      </c>
      <c r="AC27" s="10">
        <f t="shared" si="0"/>
        <v>7123</v>
      </c>
      <c r="AD27" s="10">
        <f>VLOOKUP(+AE:AE,'FF4exp'!$E$11:$O$110,11)</f>
        <v>20</v>
      </c>
      <c r="AE27" s="10">
        <f t="shared" si="4"/>
        <v>55623</v>
      </c>
      <c r="AF27" s="10">
        <f>VLOOKUP(+AG:AG,'FF4exp'!$F$11:$O$110,10)</f>
        <v>11</v>
      </c>
      <c r="AG27" s="10">
        <f t="shared" si="3"/>
        <v>3440</v>
      </c>
      <c r="AH27" s="10">
        <f>VLOOKUP(+AI:AI,'FF4exp'!$H$11:$O$110,8)</f>
        <v>11</v>
      </c>
      <c r="AI27" s="10">
        <f t="shared" si="6"/>
        <v>3663</v>
      </c>
    </row>
    <row r="28" spans="1:35" ht="13.5">
      <c r="A28" t="s">
        <v>27</v>
      </c>
      <c r="B28" s="6">
        <v>477</v>
      </c>
      <c r="C28">
        <f t="shared" si="7"/>
        <v>159</v>
      </c>
      <c r="D28" s="17" t="s">
        <v>59</v>
      </c>
      <c r="E28" s="23" t="s">
        <v>86</v>
      </c>
      <c r="F28" s="17" t="s">
        <v>59</v>
      </c>
      <c r="I28" s="8" t="s">
        <v>60</v>
      </c>
      <c r="J28" t="s">
        <v>59</v>
      </c>
      <c r="K28" s="8" t="s">
        <v>60</v>
      </c>
      <c r="L28" s="8" t="s">
        <v>60</v>
      </c>
      <c r="R28" s="20">
        <f>VLOOKUP(+S:S,'FF4exp'!$C$11:$O$110,13)</f>
        <v>13</v>
      </c>
      <c r="S28" s="20">
        <f t="shared" si="1"/>
        <v>6682</v>
      </c>
      <c r="T28" s="20">
        <f>VLOOKUP(+U:U,'FF4exp'!$D$11:$O$110,12)</f>
        <v>1</v>
      </c>
      <c r="U28" s="20">
        <f t="shared" si="2"/>
        <v>0</v>
      </c>
      <c r="V28" s="20">
        <f>VLOOKUP(+W:W,'FF4exp'!$G$11:$O$110,9)</f>
        <v>11</v>
      </c>
      <c r="W28" s="20">
        <f t="shared" si="5"/>
        <v>3094</v>
      </c>
      <c r="AB28" s="10">
        <f>VLOOKUP(+AC:AC,'FF4exp'!$B$11:$O$110,14)</f>
        <v>13</v>
      </c>
      <c r="AC28" s="10">
        <f t="shared" si="0"/>
        <v>7282</v>
      </c>
      <c r="AD28" s="10">
        <f>VLOOKUP(+AE:AE,'FF4exp'!$E$11:$O$110,11)</f>
        <v>20</v>
      </c>
      <c r="AE28" s="10">
        <f t="shared" si="4"/>
        <v>55623</v>
      </c>
      <c r="AF28" s="10">
        <f>VLOOKUP(+AG:AG,'FF4exp'!$F$11:$O$110,10)</f>
        <v>11</v>
      </c>
      <c r="AG28" s="10">
        <f t="shared" si="3"/>
        <v>3599</v>
      </c>
      <c r="AH28" s="10">
        <f>VLOOKUP(+AI:AI,'FF4exp'!$H$11:$O$110,8)</f>
        <v>11</v>
      </c>
      <c r="AI28" s="10">
        <f t="shared" si="6"/>
        <v>3822</v>
      </c>
    </row>
    <row r="29" spans="1:35" ht="13.5">
      <c r="A29" t="s">
        <v>30</v>
      </c>
      <c r="B29" s="6">
        <v>800</v>
      </c>
      <c r="C29">
        <f t="shared" si="7"/>
        <v>266</v>
      </c>
      <c r="D29" s="17" t="s">
        <v>59</v>
      </c>
      <c r="E29" s="23" t="s">
        <v>86</v>
      </c>
      <c r="F29" s="17" t="s">
        <v>59</v>
      </c>
      <c r="I29" s="8" t="s">
        <v>60</v>
      </c>
      <c r="J29" t="s">
        <v>59</v>
      </c>
      <c r="K29" s="8" t="s">
        <v>60</v>
      </c>
      <c r="L29" s="8" t="s">
        <v>60</v>
      </c>
      <c r="R29" s="20">
        <f>VLOOKUP(+S:S,'FF4exp'!$C$11:$O$110,13)</f>
        <v>14</v>
      </c>
      <c r="S29" s="20">
        <f t="shared" si="1"/>
        <v>6948</v>
      </c>
      <c r="T29" s="20">
        <f>VLOOKUP(+U:U,'FF4exp'!$D$11:$O$110,12)</f>
        <v>1</v>
      </c>
      <c r="U29" s="20">
        <f t="shared" si="2"/>
        <v>0</v>
      </c>
      <c r="V29" s="20">
        <f>VLOOKUP(+W:W,'FF4exp'!$G$11:$O$110,9)</f>
        <v>11</v>
      </c>
      <c r="W29" s="20">
        <f t="shared" si="5"/>
        <v>3360</v>
      </c>
      <c r="AB29" s="10">
        <f>VLOOKUP(+AC:AC,'FF4exp'!$B$11:$O$110,14)</f>
        <v>13</v>
      </c>
      <c r="AC29" s="10">
        <f t="shared" si="0"/>
        <v>7548</v>
      </c>
      <c r="AD29" s="10">
        <f>VLOOKUP(+AE:AE,'FF4exp'!$E$11:$O$110,11)</f>
        <v>20</v>
      </c>
      <c r="AE29" s="10">
        <f t="shared" si="4"/>
        <v>55623</v>
      </c>
      <c r="AF29" s="10">
        <f>VLOOKUP(+AG:AG,'FF4exp'!$F$11:$O$110,10)</f>
        <v>11</v>
      </c>
      <c r="AG29" s="10">
        <f t="shared" si="3"/>
        <v>3865</v>
      </c>
      <c r="AH29" s="10">
        <f>VLOOKUP(+AI:AI,'FF4exp'!$H$11:$O$110,8)</f>
        <v>12</v>
      </c>
      <c r="AI29" s="10">
        <f t="shared" si="6"/>
        <v>4088</v>
      </c>
    </row>
    <row r="30" spans="1:35" ht="13.5">
      <c r="A30" t="s">
        <v>83</v>
      </c>
      <c r="E30" s="17" t="s">
        <v>65</v>
      </c>
      <c r="K30" t="s">
        <v>65</v>
      </c>
      <c r="L30" t="s">
        <v>65</v>
      </c>
      <c r="R30" s="20">
        <f>VLOOKUP(+S:S,'FF4exp'!$C$11:$O$110,13)</f>
        <v>14</v>
      </c>
      <c r="S30" s="20">
        <f t="shared" si="1"/>
        <v>6948</v>
      </c>
      <c r="T30" s="20">
        <f>VLOOKUP(+U:U,'FF4exp'!$D$11:$O$110,12)</f>
        <v>1</v>
      </c>
      <c r="U30" s="20">
        <f t="shared" si="2"/>
        <v>0</v>
      </c>
      <c r="V30" s="20">
        <f>VLOOKUP(+W:W,'FF4exp'!$G$11:$O$110,9)</f>
        <v>11</v>
      </c>
      <c r="W30" s="20">
        <f t="shared" si="5"/>
        <v>3360</v>
      </c>
      <c r="AB30" s="10">
        <f>VLOOKUP(+AC:AC,'FF4exp'!$B$11:$O$110,14)</f>
        <v>13</v>
      </c>
      <c r="AC30" s="10">
        <f t="shared" si="0"/>
        <v>7548</v>
      </c>
      <c r="AD30" s="10">
        <f>VLOOKUP(+AE:AE,'FF4exp'!$E$11:$O$110,11)</f>
        <v>20</v>
      </c>
      <c r="AE30" s="10">
        <f t="shared" si="4"/>
        <v>55623</v>
      </c>
      <c r="AF30" s="10">
        <f>VLOOKUP(+AG:AG,'FF4exp'!$F$11:$O$110,10)</f>
        <v>11</v>
      </c>
      <c r="AG30" s="10">
        <f t="shared" si="3"/>
        <v>3865</v>
      </c>
      <c r="AH30" s="10">
        <f>VLOOKUP(+AI:AI,'FF4exp'!$H$11:$O$110,8)</f>
        <v>12</v>
      </c>
      <c r="AI30" s="10">
        <f t="shared" si="6"/>
        <v>4088</v>
      </c>
    </row>
    <row r="31" spans="1:39" ht="13.5">
      <c r="A31" t="s">
        <v>78</v>
      </c>
      <c r="J31" t="s">
        <v>66</v>
      </c>
      <c r="M31" t="s">
        <v>66</v>
      </c>
      <c r="N31" t="s">
        <v>66</v>
      </c>
      <c r="R31" s="20">
        <f>VLOOKUP(+S:S,'FF4exp'!$C$11:$O$110,13)</f>
        <v>14</v>
      </c>
      <c r="S31" s="20">
        <f t="shared" si="1"/>
        <v>6948</v>
      </c>
      <c r="T31" s="20">
        <f>VLOOKUP(+U:U,'FF4exp'!$D$11:$O$110,12)</f>
        <v>1</v>
      </c>
      <c r="U31" s="20">
        <f t="shared" si="2"/>
        <v>0</v>
      </c>
      <c r="V31" s="20">
        <f>VLOOKUP(+W:W,'FF4exp'!$G$11:$O$110,9)</f>
        <v>11</v>
      </c>
      <c r="W31" s="20">
        <f t="shared" si="5"/>
        <v>3360</v>
      </c>
      <c r="AB31" s="10">
        <f>VLOOKUP(+AC:AC,'FF4exp'!$B$11:$O$110,14)</f>
        <v>13</v>
      </c>
      <c r="AC31" s="10">
        <f t="shared" si="0"/>
        <v>7548</v>
      </c>
      <c r="AD31" s="10">
        <f>VLOOKUP(+AE:AE,'FF4exp'!$E$11:$O$110,11)</f>
        <v>20</v>
      </c>
      <c r="AE31" s="10">
        <f t="shared" si="4"/>
        <v>55623</v>
      </c>
      <c r="AF31" s="10">
        <f>VLOOKUP(+AG:AG,'FF4exp'!$F$11:$O$110,10)</f>
        <v>11</v>
      </c>
      <c r="AG31" s="10">
        <f t="shared" si="3"/>
        <v>3865</v>
      </c>
      <c r="AH31" s="10">
        <f>VLOOKUP(+AI:AI,'FF4exp'!$H$11:$O$110,8)</f>
        <v>12</v>
      </c>
      <c r="AI31" s="10">
        <f t="shared" si="6"/>
        <v>4088</v>
      </c>
      <c r="AJ31" s="10">
        <f>VLOOKUP(+AK:AK,'FF4exp'!$I$11:$O$110,7)</f>
        <v>10</v>
      </c>
      <c r="AK31" s="10">
        <v>1957</v>
      </c>
      <c r="AL31" s="10">
        <f>VLOOKUP(+AM:AM,'FF4exp'!$J$11:$O$110,6)</f>
        <v>10</v>
      </c>
      <c r="AM31" s="10">
        <v>1957</v>
      </c>
    </row>
    <row r="32" spans="1:39" ht="13.5">
      <c r="A32" t="s">
        <v>100</v>
      </c>
      <c r="B32" s="6">
        <f>3200+50*4</f>
        <v>3400</v>
      </c>
      <c r="C32">
        <f>INT(+B:B/COUNTIF(D32:P32,"○"))</f>
        <v>850</v>
      </c>
      <c r="D32" s="17" t="s">
        <v>59</v>
      </c>
      <c r="E32" s="17" t="s">
        <v>59</v>
      </c>
      <c r="F32" s="17" t="s">
        <v>59</v>
      </c>
      <c r="I32" s="8" t="s">
        <v>60</v>
      </c>
      <c r="J32" s="8" t="s">
        <v>60</v>
      </c>
      <c r="K32" t="s">
        <v>59</v>
      </c>
      <c r="L32" t="s">
        <v>65</v>
      </c>
      <c r="M32" s="8" t="s">
        <v>60</v>
      </c>
      <c r="N32" s="8" t="s">
        <v>60</v>
      </c>
      <c r="R32" s="20">
        <f>VLOOKUP(+S:S,'FF4exp'!$C$11:$O$110,13)</f>
        <v>14</v>
      </c>
      <c r="S32" s="20">
        <f t="shared" si="1"/>
        <v>7798</v>
      </c>
      <c r="T32" s="20">
        <f>VLOOKUP(+U:U,'FF4exp'!$D$11:$O$110,12)</f>
        <v>6</v>
      </c>
      <c r="U32" s="20">
        <f t="shared" si="2"/>
        <v>850</v>
      </c>
      <c r="V32" s="20">
        <f>VLOOKUP(+W:W,'FF4exp'!$G$11:$O$110,9)</f>
        <v>12</v>
      </c>
      <c r="W32" s="20">
        <f t="shared" si="5"/>
        <v>4210</v>
      </c>
      <c r="AB32" s="10">
        <f>VLOOKUP(+AC:AC,'FF4exp'!$B$11:$O$110,14)</f>
        <v>14</v>
      </c>
      <c r="AC32" s="10">
        <f t="shared" si="0"/>
        <v>8398</v>
      </c>
      <c r="AD32" s="10">
        <f>VLOOKUP(+AE:AE,'FF4exp'!$E$11:$O$110,11)</f>
        <v>20</v>
      </c>
      <c r="AE32" s="10">
        <f t="shared" si="4"/>
        <v>56473</v>
      </c>
      <c r="AF32" s="10">
        <f>VLOOKUP(+AG:AG,'FF4exp'!$F$11:$O$110,10)</f>
        <v>12</v>
      </c>
      <c r="AG32" s="10">
        <f t="shared" si="3"/>
        <v>4715</v>
      </c>
      <c r="AH32" s="10">
        <f>VLOOKUP(+AI:AI,'FF4exp'!$H$11:$O$110,8)</f>
        <v>12</v>
      </c>
      <c r="AI32" s="10">
        <f t="shared" si="6"/>
        <v>4938</v>
      </c>
      <c r="AJ32" s="10">
        <f>VLOOKUP(+AK:AK,'FF4exp'!$I$11:$O$110,7)</f>
        <v>11</v>
      </c>
      <c r="AK32" s="10">
        <f aca="true" t="shared" si="8" ref="AK32:AK66">AK31+IF(OR(+M$1:M$65536="○",+M$1:M$65536="離"),+$C:$C)</f>
        <v>2807</v>
      </c>
      <c r="AL32" s="10">
        <f>VLOOKUP(+AM:AM,'FF4exp'!$J$11:$O$110,6)</f>
        <v>11</v>
      </c>
      <c r="AM32" s="10">
        <f aca="true" t="shared" si="9" ref="AM32:AM66">AM31+IF(OR(+N$1:N$65536="○",+N$1:N$65536="離"),+$C:$C)</f>
        <v>2807</v>
      </c>
    </row>
    <row r="33" spans="1:39" ht="13.5">
      <c r="A33" t="s">
        <v>31</v>
      </c>
      <c r="B33" s="6">
        <v>3600</v>
      </c>
      <c r="C33">
        <f>INT(+B:B/COUNTIF(D33:P33,"○"))</f>
        <v>900</v>
      </c>
      <c r="D33" s="17" t="s">
        <v>59</v>
      </c>
      <c r="E33" s="17" t="s">
        <v>59</v>
      </c>
      <c r="F33" s="17" t="s">
        <v>59</v>
      </c>
      <c r="I33" s="8" t="s">
        <v>60</v>
      </c>
      <c r="J33" s="8" t="s">
        <v>60</v>
      </c>
      <c r="K33" t="s">
        <v>59</v>
      </c>
      <c r="L33" t="s">
        <v>65</v>
      </c>
      <c r="M33" s="8" t="s">
        <v>60</v>
      </c>
      <c r="N33" s="8" t="s">
        <v>60</v>
      </c>
      <c r="R33" s="20">
        <f>VLOOKUP(+S:S,'FF4exp'!$C$11:$O$110,13)</f>
        <v>15</v>
      </c>
      <c r="S33" s="20">
        <f t="shared" si="1"/>
        <v>8698</v>
      </c>
      <c r="T33" s="20">
        <f>VLOOKUP(+U:U,'FF4exp'!$D$11:$O$110,12)</f>
        <v>8</v>
      </c>
      <c r="U33" s="20">
        <f t="shared" si="2"/>
        <v>1750</v>
      </c>
      <c r="V33" s="20">
        <f>VLOOKUP(+W:W,'FF4exp'!$G$11:$O$110,9)</f>
        <v>12</v>
      </c>
      <c r="W33" s="20">
        <f t="shared" si="5"/>
        <v>5110</v>
      </c>
      <c r="AB33" s="10">
        <f>VLOOKUP(+AC:AC,'FF4exp'!$B$11:$O$110,14)</f>
        <v>14</v>
      </c>
      <c r="AC33" s="10">
        <f t="shared" si="0"/>
        <v>9298</v>
      </c>
      <c r="AD33" s="10">
        <f>VLOOKUP(+AE:AE,'FF4exp'!$E$11:$O$110,11)</f>
        <v>20</v>
      </c>
      <c r="AE33" s="10">
        <f t="shared" si="4"/>
        <v>57373</v>
      </c>
      <c r="AF33" s="10">
        <f>VLOOKUP(+AG:AG,'FF4exp'!$F$11:$O$110,10)</f>
        <v>12</v>
      </c>
      <c r="AG33" s="10">
        <f t="shared" si="3"/>
        <v>5615</v>
      </c>
      <c r="AH33" s="10">
        <f>VLOOKUP(+AI:AI,'FF4exp'!$H$11:$O$110,8)</f>
        <v>13</v>
      </c>
      <c r="AI33" s="10">
        <f t="shared" si="6"/>
        <v>5838</v>
      </c>
      <c r="AJ33" s="10">
        <f>VLOOKUP(+AK:AK,'FF4exp'!$I$11:$O$110,7)</f>
        <v>12</v>
      </c>
      <c r="AK33" s="10">
        <f t="shared" si="8"/>
        <v>3707</v>
      </c>
      <c r="AL33" s="10">
        <f>VLOOKUP(+AM:AM,'FF4exp'!$J$11:$O$110,6)</f>
        <v>12</v>
      </c>
      <c r="AM33" s="10">
        <f t="shared" si="9"/>
        <v>3707</v>
      </c>
    </row>
    <row r="34" spans="1:39" ht="13.5">
      <c r="A34" t="s">
        <v>76</v>
      </c>
      <c r="G34" s="17" t="s">
        <v>66</v>
      </c>
      <c r="I34" t="s">
        <v>59</v>
      </c>
      <c r="R34" s="20">
        <f>VLOOKUP(+S:S,'FF4exp'!$C$11:$O$110,13)</f>
        <v>15</v>
      </c>
      <c r="S34" s="20">
        <f t="shared" si="1"/>
        <v>8698</v>
      </c>
      <c r="T34" s="20">
        <f>VLOOKUP(+U:U,'FF4exp'!$D$11:$O$110,12)</f>
        <v>8</v>
      </c>
      <c r="U34" s="20">
        <f t="shared" si="2"/>
        <v>1750</v>
      </c>
      <c r="V34" s="20">
        <f>VLOOKUP(+W:W,'FF4exp'!$G$11:$O$110,9)</f>
        <v>12</v>
      </c>
      <c r="W34" s="20">
        <f t="shared" si="5"/>
        <v>5110</v>
      </c>
      <c r="X34" s="20">
        <f>VLOOKUP(+Y:Y,'FF4exp'!$K$11:$O$110,5)</f>
        <v>1</v>
      </c>
      <c r="Y34" s="20">
        <v>0</v>
      </c>
      <c r="AB34" s="10">
        <f>VLOOKUP(+AC:AC,'FF4exp'!$B$11:$O$110,14)</f>
        <v>14</v>
      </c>
      <c r="AC34" s="10">
        <f t="shared" si="0"/>
        <v>9298</v>
      </c>
      <c r="AD34" s="10">
        <f>VLOOKUP(+AE:AE,'FF4exp'!$E$11:$O$110,11)</f>
        <v>20</v>
      </c>
      <c r="AE34" s="10">
        <f t="shared" si="4"/>
        <v>57373</v>
      </c>
      <c r="AF34" s="10">
        <f>VLOOKUP(+AG:AG,'FF4exp'!$F$11:$O$110,10)</f>
        <v>12</v>
      </c>
      <c r="AG34" s="10">
        <f t="shared" si="3"/>
        <v>5615</v>
      </c>
      <c r="AH34" s="10">
        <f>VLOOKUP(+AI:AI,'FF4exp'!$H$11:$O$110,8)</f>
        <v>13</v>
      </c>
      <c r="AI34" s="10">
        <f t="shared" si="6"/>
        <v>5838</v>
      </c>
      <c r="AJ34" s="10">
        <f>VLOOKUP(+AK:AK,'FF4exp'!$I$11:$O$110,7)</f>
        <v>12</v>
      </c>
      <c r="AK34" s="10">
        <f t="shared" si="8"/>
        <v>3707</v>
      </c>
      <c r="AL34" s="10">
        <f>VLOOKUP(+AM:AM,'FF4exp'!$J$11:$O$110,6)</f>
        <v>12</v>
      </c>
      <c r="AM34" s="10">
        <f t="shared" si="9"/>
        <v>3707</v>
      </c>
    </row>
    <row r="35" spans="1:39" ht="13.5">
      <c r="A35" t="s">
        <v>79</v>
      </c>
      <c r="L35" t="s">
        <v>66</v>
      </c>
      <c r="R35" s="20">
        <f>VLOOKUP(+S:S,'FF4exp'!$C$11:$O$110,13)</f>
        <v>15</v>
      </c>
      <c r="S35" s="20">
        <f t="shared" si="1"/>
        <v>8698</v>
      </c>
      <c r="T35" s="20">
        <f>VLOOKUP(+U:U,'FF4exp'!$D$11:$O$110,12)</f>
        <v>8</v>
      </c>
      <c r="U35" s="20">
        <f t="shared" si="2"/>
        <v>1750</v>
      </c>
      <c r="V35" s="20">
        <f>VLOOKUP(+W:W,'FF4exp'!$G$11:$O$110,9)</f>
        <v>12</v>
      </c>
      <c r="W35" s="20">
        <f t="shared" si="5"/>
        <v>5110</v>
      </c>
      <c r="X35" s="20">
        <f>VLOOKUP(+Y:Y,'FF4exp'!$K$11:$O$110,5)</f>
        <v>1</v>
      </c>
      <c r="Y35" s="20">
        <f aca="true" t="shared" si="10" ref="Y35:Y66">Y34+IF(OR(+G$1:G$65536="○",+G$1:G$65536="離"),+$C:$C)</f>
        <v>0</v>
      </c>
      <c r="AB35" s="10">
        <f>VLOOKUP(+AC:AC,'FF4exp'!$B$11:$O$110,14)</f>
        <v>14</v>
      </c>
      <c r="AC35" s="10">
        <f t="shared" si="0"/>
        <v>9298</v>
      </c>
      <c r="AD35" s="10">
        <f>VLOOKUP(+AE:AE,'FF4exp'!$E$11:$O$110,11)</f>
        <v>20</v>
      </c>
      <c r="AE35" s="10">
        <f t="shared" si="4"/>
        <v>57373</v>
      </c>
      <c r="AF35" s="10">
        <f>VLOOKUP(+AG:AG,'FF4exp'!$F$11:$O$110,10)</f>
        <v>12</v>
      </c>
      <c r="AG35" s="10">
        <f t="shared" si="3"/>
        <v>5615</v>
      </c>
      <c r="AH35" s="10">
        <f>VLOOKUP(+AI:AI,'FF4exp'!$H$11:$O$110,8)</f>
        <v>13</v>
      </c>
      <c r="AI35" s="10">
        <f t="shared" si="6"/>
        <v>5838</v>
      </c>
      <c r="AJ35" s="10">
        <f>VLOOKUP(+AK:AK,'FF4exp'!$I$11:$O$110,7)</f>
        <v>12</v>
      </c>
      <c r="AK35" s="10">
        <f t="shared" si="8"/>
        <v>3707</v>
      </c>
      <c r="AL35" s="10">
        <f>VLOOKUP(+AM:AM,'FF4exp'!$J$11:$O$110,6)</f>
        <v>12</v>
      </c>
      <c r="AM35" s="10">
        <f t="shared" si="9"/>
        <v>3707</v>
      </c>
    </row>
    <row r="36" spans="1:39" ht="13.5">
      <c r="A36" t="s">
        <v>32</v>
      </c>
      <c r="B36">
        <v>4820</v>
      </c>
      <c r="C36">
        <f>INT(+B:B/COUNTIF(D36:P36,"○"))</f>
        <v>1205</v>
      </c>
      <c r="D36" s="17" t="s">
        <v>59</v>
      </c>
      <c r="E36" s="17" t="s">
        <v>59</v>
      </c>
      <c r="F36" s="17" t="s">
        <v>59</v>
      </c>
      <c r="G36" s="23" t="s">
        <v>58</v>
      </c>
      <c r="I36" t="s">
        <v>59</v>
      </c>
      <c r="J36" s="8" t="s">
        <v>60</v>
      </c>
      <c r="K36" t="s">
        <v>59</v>
      </c>
      <c r="L36" s="8" t="s">
        <v>60</v>
      </c>
      <c r="M36" s="8" t="s">
        <v>60</v>
      </c>
      <c r="N36" s="8" t="s">
        <v>60</v>
      </c>
      <c r="R36" s="20">
        <f>VLOOKUP(+S:S,'FF4exp'!$C$11:$O$110,13)</f>
        <v>15</v>
      </c>
      <c r="S36" s="20">
        <f t="shared" si="1"/>
        <v>9903</v>
      </c>
      <c r="T36" s="20">
        <f>VLOOKUP(+U:U,'FF4exp'!$D$11:$O$110,12)</f>
        <v>10</v>
      </c>
      <c r="U36" s="20">
        <f t="shared" si="2"/>
        <v>2955</v>
      </c>
      <c r="V36" s="20">
        <f>VLOOKUP(+W:W,'FF4exp'!$G$11:$O$110,9)</f>
        <v>13</v>
      </c>
      <c r="W36" s="20">
        <f t="shared" si="5"/>
        <v>6315</v>
      </c>
      <c r="X36" s="20">
        <f>VLOOKUP(+Y:Y,'FF4exp'!$K$11:$O$110,5)</f>
        <v>1</v>
      </c>
      <c r="Y36" s="20">
        <f t="shared" si="10"/>
        <v>0</v>
      </c>
      <c r="AB36" s="10">
        <f>VLOOKUP(+AC:AC,'FF4exp'!$B$11:$O$110,14)</f>
        <v>15</v>
      </c>
      <c r="AC36" s="10">
        <f t="shared" si="0"/>
        <v>10503</v>
      </c>
      <c r="AD36" s="10">
        <f>VLOOKUP(+AE:AE,'FF4exp'!$E$11:$O$110,11)</f>
        <v>20</v>
      </c>
      <c r="AE36" s="10">
        <f t="shared" si="4"/>
        <v>58578</v>
      </c>
      <c r="AF36" s="10">
        <f>VLOOKUP(+AG:AG,'FF4exp'!$F$11:$O$110,10)</f>
        <v>13</v>
      </c>
      <c r="AG36" s="10">
        <f t="shared" si="3"/>
        <v>6820</v>
      </c>
      <c r="AH36" s="10">
        <f>VLOOKUP(+AI:AI,'FF4exp'!$H$11:$O$110,8)</f>
        <v>14</v>
      </c>
      <c r="AI36" s="10">
        <f t="shared" si="6"/>
        <v>7043</v>
      </c>
      <c r="AJ36" s="10">
        <f>VLOOKUP(+AK:AK,'FF4exp'!$I$11:$O$110,7)</f>
        <v>13</v>
      </c>
      <c r="AK36" s="10">
        <f t="shared" si="8"/>
        <v>4912</v>
      </c>
      <c r="AL36" s="10">
        <f>VLOOKUP(+AM:AM,'FF4exp'!$J$11:$O$110,6)</f>
        <v>13</v>
      </c>
      <c r="AM36" s="10">
        <f t="shared" si="9"/>
        <v>4912</v>
      </c>
    </row>
    <row r="37" spans="1:39" ht="13.5">
      <c r="A37" t="s">
        <v>33</v>
      </c>
      <c r="B37">
        <v>5500</v>
      </c>
      <c r="C37">
        <f>INT(+B:B/COUNTIF(D37:P37,"○"))</f>
        <v>1375</v>
      </c>
      <c r="D37" s="17" t="s">
        <v>59</v>
      </c>
      <c r="E37" s="17" t="s">
        <v>59</v>
      </c>
      <c r="F37" s="17" t="s">
        <v>59</v>
      </c>
      <c r="G37" s="23" t="s">
        <v>58</v>
      </c>
      <c r="I37" t="s">
        <v>59</v>
      </c>
      <c r="J37" s="8" t="s">
        <v>60</v>
      </c>
      <c r="K37" t="s">
        <v>59</v>
      </c>
      <c r="L37" s="8" t="s">
        <v>60</v>
      </c>
      <c r="M37" s="8" t="s">
        <v>60</v>
      </c>
      <c r="N37" s="8" t="s">
        <v>60</v>
      </c>
      <c r="R37" s="20">
        <f>VLOOKUP(+S:S,'FF4exp'!$C$11:$O$110,13)</f>
        <v>16</v>
      </c>
      <c r="S37" s="20">
        <f t="shared" si="1"/>
        <v>11278</v>
      </c>
      <c r="T37" s="20">
        <f>VLOOKUP(+U:U,'FF4exp'!$D$11:$O$110,12)</f>
        <v>11</v>
      </c>
      <c r="U37" s="20">
        <f t="shared" si="2"/>
        <v>4330</v>
      </c>
      <c r="V37" s="20">
        <f>VLOOKUP(+W:W,'FF4exp'!$G$11:$O$110,9)</f>
        <v>14</v>
      </c>
      <c r="W37" s="20">
        <f t="shared" si="5"/>
        <v>7690</v>
      </c>
      <c r="X37" s="20">
        <f>VLOOKUP(+Y:Y,'FF4exp'!$K$11:$O$110,5)</f>
        <v>1</v>
      </c>
      <c r="Y37" s="20">
        <f t="shared" si="10"/>
        <v>0</v>
      </c>
      <c r="AB37" s="10">
        <f>VLOOKUP(+AC:AC,'FF4exp'!$B$11:$O$110,14)</f>
        <v>15</v>
      </c>
      <c r="AC37" s="10">
        <f t="shared" si="0"/>
        <v>11878</v>
      </c>
      <c r="AD37" s="10">
        <f>VLOOKUP(+AE:AE,'FF4exp'!$E$11:$O$110,11)</f>
        <v>20</v>
      </c>
      <c r="AE37" s="10">
        <f t="shared" si="4"/>
        <v>59953</v>
      </c>
      <c r="AF37" s="10">
        <f>VLOOKUP(+AG:AG,'FF4exp'!$F$11:$O$110,10)</f>
        <v>14</v>
      </c>
      <c r="AG37" s="10">
        <f t="shared" si="3"/>
        <v>8195</v>
      </c>
      <c r="AH37" s="10">
        <f>VLOOKUP(+AI:AI,'FF4exp'!$H$11:$O$110,8)</f>
        <v>14</v>
      </c>
      <c r="AI37" s="10">
        <f t="shared" si="6"/>
        <v>8418</v>
      </c>
      <c r="AJ37" s="10">
        <f>VLOOKUP(+AK:AK,'FF4exp'!$I$11:$O$110,7)</f>
        <v>14</v>
      </c>
      <c r="AK37" s="10">
        <f t="shared" si="8"/>
        <v>6287</v>
      </c>
      <c r="AL37" s="10">
        <f>VLOOKUP(+AM:AM,'FF4exp'!$J$11:$O$110,6)</f>
        <v>14</v>
      </c>
      <c r="AM37" s="10">
        <f t="shared" si="9"/>
        <v>6287</v>
      </c>
    </row>
    <row r="38" spans="1:39" ht="13.5">
      <c r="A38" t="s">
        <v>70</v>
      </c>
      <c r="M38" t="s">
        <v>65</v>
      </c>
      <c r="N38" t="s">
        <v>65</v>
      </c>
      <c r="R38" s="20">
        <f>VLOOKUP(+S:S,'FF4exp'!$C$11:$O$110,13)</f>
        <v>16</v>
      </c>
      <c r="S38" s="20">
        <f t="shared" si="1"/>
        <v>11278</v>
      </c>
      <c r="T38" s="20">
        <f>VLOOKUP(+U:U,'FF4exp'!$D$11:$O$110,12)</f>
        <v>11</v>
      </c>
      <c r="U38" s="20">
        <f t="shared" si="2"/>
        <v>4330</v>
      </c>
      <c r="V38" s="20">
        <f>VLOOKUP(+W:W,'FF4exp'!$G$11:$O$110,9)</f>
        <v>14</v>
      </c>
      <c r="W38" s="20">
        <f t="shared" si="5"/>
        <v>7690</v>
      </c>
      <c r="X38" s="20">
        <f>VLOOKUP(+Y:Y,'FF4exp'!$K$11:$O$110,5)</f>
        <v>1</v>
      </c>
      <c r="Y38" s="20">
        <f t="shared" si="10"/>
        <v>0</v>
      </c>
      <c r="AB38" s="10">
        <f>VLOOKUP(+AC:AC,'FF4exp'!$B$11:$O$110,14)</f>
        <v>15</v>
      </c>
      <c r="AC38" s="10">
        <f t="shared" si="0"/>
        <v>11878</v>
      </c>
      <c r="AD38" s="10">
        <f>VLOOKUP(+AE:AE,'FF4exp'!$E$11:$O$110,11)</f>
        <v>20</v>
      </c>
      <c r="AE38" s="10">
        <f t="shared" si="4"/>
        <v>59953</v>
      </c>
      <c r="AF38" s="10">
        <f>VLOOKUP(+AG:AG,'FF4exp'!$F$11:$O$110,10)</f>
        <v>14</v>
      </c>
      <c r="AG38" s="10">
        <f t="shared" si="3"/>
        <v>8195</v>
      </c>
      <c r="AH38" s="10">
        <f>VLOOKUP(+AI:AI,'FF4exp'!$H$11:$O$110,8)</f>
        <v>14</v>
      </c>
      <c r="AI38" s="10">
        <f t="shared" si="6"/>
        <v>8418</v>
      </c>
      <c r="AJ38" s="10">
        <f>VLOOKUP(+AK:AK,'FF4exp'!$I$11:$O$110,7)</f>
        <v>14</v>
      </c>
      <c r="AK38" s="10">
        <f t="shared" si="8"/>
        <v>6287</v>
      </c>
      <c r="AL38" s="10">
        <f>VLOOKUP(+AM:AM,'FF4exp'!$J$11:$O$110,6)</f>
        <v>14</v>
      </c>
      <c r="AM38" s="10">
        <f t="shared" si="9"/>
        <v>6287</v>
      </c>
    </row>
    <row r="39" spans="1:41" ht="13.5">
      <c r="A39" t="s">
        <v>71</v>
      </c>
      <c r="O39" t="s">
        <v>66</v>
      </c>
      <c r="R39" s="20">
        <f>VLOOKUP(+S:S,'FF4exp'!$C$11:$O$110,13)</f>
        <v>16</v>
      </c>
      <c r="S39" s="20">
        <f t="shared" si="1"/>
        <v>11278</v>
      </c>
      <c r="T39" s="20">
        <f>VLOOKUP(+U:U,'FF4exp'!$D$11:$O$110,12)</f>
        <v>11</v>
      </c>
      <c r="U39" s="20">
        <f t="shared" si="2"/>
        <v>4330</v>
      </c>
      <c r="V39" s="20">
        <f>VLOOKUP(+W:W,'FF4exp'!$G$11:$O$110,9)</f>
        <v>14</v>
      </c>
      <c r="W39" s="20">
        <f t="shared" si="5"/>
        <v>7690</v>
      </c>
      <c r="X39" s="20">
        <f>VLOOKUP(+Y:Y,'FF4exp'!$K$11:$O$110,5)</f>
        <v>1</v>
      </c>
      <c r="Y39" s="20">
        <f t="shared" si="10"/>
        <v>0</v>
      </c>
      <c r="AB39" s="10">
        <f>VLOOKUP(+AC:AC,'FF4exp'!$B$11:$O$110,14)</f>
        <v>15</v>
      </c>
      <c r="AC39" s="10">
        <f t="shared" si="0"/>
        <v>11878</v>
      </c>
      <c r="AD39" s="10">
        <f>VLOOKUP(+AE:AE,'FF4exp'!$E$11:$O$110,11)</f>
        <v>20</v>
      </c>
      <c r="AE39" s="10">
        <f t="shared" si="4"/>
        <v>59953</v>
      </c>
      <c r="AF39" s="10">
        <f>VLOOKUP(+AG:AG,'FF4exp'!$F$11:$O$110,10)</f>
        <v>14</v>
      </c>
      <c r="AG39" s="10">
        <f t="shared" si="3"/>
        <v>8195</v>
      </c>
      <c r="AH39" s="10">
        <f>VLOOKUP(+AI:AI,'FF4exp'!$H$11:$O$110,8)</f>
        <v>14</v>
      </c>
      <c r="AI39" s="10">
        <f t="shared" si="6"/>
        <v>8418</v>
      </c>
      <c r="AJ39" s="10">
        <f>VLOOKUP(+AK:AK,'FF4exp'!$I$11:$O$110,7)</f>
        <v>14</v>
      </c>
      <c r="AK39" s="10">
        <f t="shared" si="8"/>
        <v>6287</v>
      </c>
      <c r="AL39" s="10">
        <f>VLOOKUP(+AM:AM,'FF4exp'!$J$11:$O$110,6)</f>
        <v>14</v>
      </c>
      <c r="AM39" s="10">
        <f t="shared" si="9"/>
        <v>6287</v>
      </c>
      <c r="AN39" s="10">
        <f>VLOOKUP(+AO:AO,'FF4exp'!$L$11:$O$110,4)</f>
        <v>20</v>
      </c>
      <c r="AO39" s="10">
        <v>26754</v>
      </c>
    </row>
    <row r="40" spans="1:41" ht="13.5">
      <c r="A40" t="s">
        <v>42</v>
      </c>
      <c r="B40">
        <v>6000</v>
      </c>
      <c r="C40">
        <f>INT(+B:B/COUNTIF(D40:P40,"○"))</f>
        <v>2000</v>
      </c>
      <c r="D40" s="17" t="s">
        <v>59</v>
      </c>
      <c r="E40" s="17" t="s">
        <v>59</v>
      </c>
      <c r="F40" s="17" t="s">
        <v>59</v>
      </c>
      <c r="G40" s="23" t="s">
        <v>58</v>
      </c>
      <c r="I40" t="s">
        <v>59</v>
      </c>
      <c r="J40" s="8" t="s">
        <v>60</v>
      </c>
      <c r="K40" t="s">
        <v>59</v>
      </c>
      <c r="L40" s="8" t="s">
        <v>60</v>
      </c>
      <c r="M40" t="s">
        <v>59</v>
      </c>
      <c r="N40" t="s">
        <v>59</v>
      </c>
      <c r="O40" s="8" t="s">
        <v>60</v>
      </c>
      <c r="R40" s="20">
        <f>VLOOKUP(+S:S,'FF4exp'!$C$11:$O$110,13)</f>
        <v>16</v>
      </c>
      <c r="S40" s="20">
        <f t="shared" si="1"/>
        <v>13278</v>
      </c>
      <c r="T40" s="20">
        <f>VLOOKUP(+U:U,'FF4exp'!$D$11:$O$110,12)</f>
        <v>12</v>
      </c>
      <c r="U40" s="20">
        <f t="shared" si="2"/>
        <v>6330</v>
      </c>
      <c r="V40" s="20">
        <f>VLOOKUP(+W:W,'FF4exp'!$G$11:$O$110,9)</f>
        <v>15</v>
      </c>
      <c r="W40" s="20">
        <f t="shared" si="5"/>
        <v>9690</v>
      </c>
      <c r="X40" s="20">
        <f>VLOOKUP(+Y:Y,'FF4exp'!$K$11:$O$110,5)</f>
        <v>1</v>
      </c>
      <c r="Y40" s="20">
        <f t="shared" si="10"/>
        <v>0</v>
      </c>
      <c r="AB40" s="10">
        <f>VLOOKUP(+AC:AC,'FF4exp'!$B$11:$O$110,14)</f>
        <v>16</v>
      </c>
      <c r="AC40" s="10">
        <f t="shared" si="0"/>
        <v>13878</v>
      </c>
      <c r="AD40" s="10">
        <f>VLOOKUP(+AE:AE,'FF4exp'!$E$11:$O$110,11)</f>
        <v>20</v>
      </c>
      <c r="AE40" s="10">
        <f t="shared" si="4"/>
        <v>61953</v>
      </c>
      <c r="AF40" s="10">
        <f>VLOOKUP(+AG:AG,'FF4exp'!$F$11:$O$110,10)</f>
        <v>15</v>
      </c>
      <c r="AG40" s="10">
        <f t="shared" si="3"/>
        <v>10195</v>
      </c>
      <c r="AH40" s="10">
        <f>VLOOKUP(+AI:AI,'FF4exp'!$H$11:$O$110,8)</f>
        <v>15</v>
      </c>
      <c r="AI40" s="10">
        <f t="shared" si="6"/>
        <v>10418</v>
      </c>
      <c r="AJ40" s="10">
        <f>VLOOKUP(+AK:AK,'FF4exp'!$I$11:$O$110,7)</f>
        <v>15</v>
      </c>
      <c r="AK40" s="10">
        <f t="shared" si="8"/>
        <v>8287</v>
      </c>
      <c r="AL40" s="10">
        <f>VLOOKUP(+AM:AM,'FF4exp'!$J$11:$O$110,6)</f>
        <v>15</v>
      </c>
      <c r="AM40" s="10">
        <f t="shared" si="9"/>
        <v>8287</v>
      </c>
      <c r="AN40" s="10">
        <f>VLOOKUP(+AO:AO,'FF4exp'!$L$11:$O$110,4)</f>
        <v>20</v>
      </c>
      <c r="AO40" s="10">
        <f aca="true" t="shared" si="11" ref="AO40:AO66">AO39+IF(OR(+O$1:O$65536="○",+O$1:O$65536="離"),+$C:$C)</f>
        <v>28754</v>
      </c>
    </row>
    <row r="41" spans="1:41" ht="13.5">
      <c r="A41" t="s">
        <v>34</v>
      </c>
      <c r="B41">
        <v>7500</v>
      </c>
      <c r="C41">
        <f>INT(+B:B/COUNTIF(D41:P41,"○"))</f>
        <v>2500</v>
      </c>
      <c r="D41" s="17" t="s">
        <v>59</v>
      </c>
      <c r="E41" s="17" t="s">
        <v>59</v>
      </c>
      <c r="F41" s="17" t="s">
        <v>59</v>
      </c>
      <c r="G41" s="23" t="s">
        <v>58</v>
      </c>
      <c r="I41" t="s">
        <v>59</v>
      </c>
      <c r="J41" s="8" t="s">
        <v>60</v>
      </c>
      <c r="K41" t="s">
        <v>59</v>
      </c>
      <c r="L41" s="8" t="s">
        <v>60</v>
      </c>
      <c r="M41" t="s">
        <v>59</v>
      </c>
      <c r="N41" t="s">
        <v>59</v>
      </c>
      <c r="O41" s="8" t="s">
        <v>60</v>
      </c>
      <c r="R41" s="20">
        <f>VLOOKUP(+S:S,'FF4exp'!$C$11:$O$110,13)</f>
        <v>17</v>
      </c>
      <c r="S41" s="20">
        <f t="shared" si="1"/>
        <v>15778</v>
      </c>
      <c r="T41" s="20">
        <f>VLOOKUP(+U:U,'FF4exp'!$D$11:$O$110,12)</f>
        <v>14</v>
      </c>
      <c r="U41" s="20">
        <f t="shared" si="2"/>
        <v>8830</v>
      </c>
      <c r="V41" s="20">
        <f>VLOOKUP(+W:W,'FF4exp'!$G$11:$O$110,9)</f>
        <v>16</v>
      </c>
      <c r="W41" s="20">
        <f t="shared" si="5"/>
        <v>12190</v>
      </c>
      <c r="X41" s="20">
        <f>VLOOKUP(+Y:Y,'FF4exp'!$K$11:$O$110,5)</f>
        <v>1</v>
      </c>
      <c r="Y41" s="20">
        <f t="shared" si="10"/>
        <v>0</v>
      </c>
      <c r="AB41" s="10">
        <f>VLOOKUP(+AC:AC,'FF4exp'!$B$11:$O$110,14)</f>
        <v>17</v>
      </c>
      <c r="AC41" s="10">
        <f t="shared" si="0"/>
        <v>16378</v>
      </c>
      <c r="AD41" s="10">
        <f>VLOOKUP(+AE:AE,'FF4exp'!$E$11:$O$110,11)</f>
        <v>21</v>
      </c>
      <c r="AE41" s="10">
        <f t="shared" si="4"/>
        <v>64453</v>
      </c>
      <c r="AF41" s="10">
        <f>VLOOKUP(+AG:AG,'FF4exp'!$F$11:$O$110,10)</f>
        <v>16</v>
      </c>
      <c r="AG41" s="10">
        <f t="shared" si="3"/>
        <v>12695</v>
      </c>
      <c r="AH41" s="10">
        <f>VLOOKUP(+AI:AI,'FF4exp'!$H$11:$O$110,8)</f>
        <v>16</v>
      </c>
      <c r="AI41" s="10">
        <f t="shared" si="6"/>
        <v>12918</v>
      </c>
      <c r="AJ41" s="10">
        <f>VLOOKUP(+AK:AK,'FF4exp'!$I$11:$O$110,7)</f>
        <v>16</v>
      </c>
      <c r="AK41" s="10">
        <f t="shared" si="8"/>
        <v>10787</v>
      </c>
      <c r="AL41" s="10">
        <f>VLOOKUP(+AM:AM,'FF4exp'!$J$11:$O$110,6)</f>
        <v>16</v>
      </c>
      <c r="AM41" s="10">
        <f t="shared" si="9"/>
        <v>10787</v>
      </c>
      <c r="AN41" s="10">
        <f>VLOOKUP(+AO:AO,'FF4exp'!$L$11:$O$110,4)</f>
        <v>20</v>
      </c>
      <c r="AO41" s="10">
        <f t="shared" si="11"/>
        <v>31254</v>
      </c>
    </row>
    <row r="42" spans="1:41" ht="13.5">
      <c r="A42" t="s">
        <v>69</v>
      </c>
      <c r="J42" t="s">
        <v>65</v>
      </c>
      <c r="R42" s="20">
        <f>VLOOKUP(+S:S,'FF4exp'!$C$11:$O$110,13)</f>
        <v>17</v>
      </c>
      <c r="S42" s="20">
        <f t="shared" si="1"/>
        <v>15778</v>
      </c>
      <c r="T42" s="20">
        <f>VLOOKUP(+U:U,'FF4exp'!$D$11:$O$110,12)</f>
        <v>14</v>
      </c>
      <c r="U42" s="20">
        <f t="shared" si="2"/>
        <v>8830</v>
      </c>
      <c r="V42" s="20">
        <f>VLOOKUP(+W:W,'FF4exp'!$G$11:$O$110,9)</f>
        <v>16</v>
      </c>
      <c r="W42" s="20">
        <f t="shared" si="5"/>
        <v>12190</v>
      </c>
      <c r="X42" s="20">
        <f>VLOOKUP(+Y:Y,'FF4exp'!$K$11:$O$110,5)</f>
        <v>1</v>
      </c>
      <c r="Y42" s="20">
        <f t="shared" si="10"/>
        <v>0</v>
      </c>
      <c r="AB42" s="10">
        <f>VLOOKUP(+AC:AC,'FF4exp'!$B$11:$O$110,14)</f>
        <v>17</v>
      </c>
      <c r="AC42" s="10">
        <f t="shared" si="0"/>
        <v>16378</v>
      </c>
      <c r="AD42" s="10">
        <f>VLOOKUP(+AE:AE,'FF4exp'!$E$11:$O$110,11)</f>
        <v>21</v>
      </c>
      <c r="AE42" s="10">
        <f t="shared" si="4"/>
        <v>64453</v>
      </c>
      <c r="AF42" s="10">
        <f>VLOOKUP(+AG:AG,'FF4exp'!$F$11:$O$110,10)</f>
        <v>16</v>
      </c>
      <c r="AG42" s="10">
        <f t="shared" si="3"/>
        <v>12695</v>
      </c>
      <c r="AH42" s="10">
        <f>VLOOKUP(+AI:AI,'FF4exp'!$H$11:$O$110,8)</f>
        <v>16</v>
      </c>
      <c r="AI42" s="10">
        <f t="shared" si="6"/>
        <v>12918</v>
      </c>
      <c r="AJ42" s="10">
        <f>VLOOKUP(+AK:AK,'FF4exp'!$I$11:$O$110,7)</f>
        <v>16</v>
      </c>
      <c r="AK42" s="10">
        <f t="shared" si="8"/>
        <v>10787</v>
      </c>
      <c r="AL42" s="10">
        <f>VLOOKUP(+AM:AM,'FF4exp'!$J$11:$O$110,6)</f>
        <v>16</v>
      </c>
      <c r="AM42" s="10">
        <f t="shared" si="9"/>
        <v>10787</v>
      </c>
      <c r="AN42" s="10">
        <f>VLOOKUP(+AO:AO,'FF4exp'!$L$11:$O$110,4)</f>
        <v>20</v>
      </c>
      <c r="AO42" s="10">
        <f t="shared" si="11"/>
        <v>31254</v>
      </c>
    </row>
    <row r="43" spans="1:41" ht="13.5">
      <c r="A43" t="s">
        <v>80</v>
      </c>
      <c r="D43" s="17" t="s">
        <v>66</v>
      </c>
      <c r="F43" s="17" t="s">
        <v>66</v>
      </c>
      <c r="R43" s="20">
        <f>VLOOKUP(+S:S,'FF4exp'!$C$11:$O$110,13)</f>
        <v>17</v>
      </c>
      <c r="S43" s="20">
        <f t="shared" si="1"/>
        <v>15778</v>
      </c>
      <c r="T43" s="20">
        <f>VLOOKUP(+U:U,'FF4exp'!$D$11:$O$110,12)</f>
        <v>14</v>
      </c>
      <c r="U43" s="20">
        <f t="shared" si="2"/>
        <v>8830</v>
      </c>
      <c r="V43" s="20">
        <f>VLOOKUP(+W:W,'FF4exp'!$G$11:$O$110,9)</f>
        <v>16</v>
      </c>
      <c r="W43" s="20">
        <f t="shared" si="5"/>
        <v>12190</v>
      </c>
      <c r="X43" s="20">
        <f>VLOOKUP(+Y:Y,'FF4exp'!$K$11:$O$110,5)</f>
        <v>1</v>
      </c>
      <c r="Y43" s="20">
        <f t="shared" si="10"/>
        <v>0</v>
      </c>
      <c r="AB43" s="10">
        <f>VLOOKUP(+AC:AC,'FF4exp'!$B$11:$O$110,14)</f>
        <v>17</v>
      </c>
      <c r="AC43" s="10">
        <f t="shared" si="0"/>
        <v>16378</v>
      </c>
      <c r="AD43" s="10">
        <f>VLOOKUP(+AE:AE,'FF4exp'!$E$11:$O$110,11)</f>
        <v>21</v>
      </c>
      <c r="AE43" s="10">
        <f t="shared" si="4"/>
        <v>64453</v>
      </c>
      <c r="AF43" s="10">
        <f>VLOOKUP(+AG:AG,'FF4exp'!$F$11:$O$110,10)</f>
        <v>16</v>
      </c>
      <c r="AG43" s="10">
        <f t="shared" si="3"/>
        <v>12695</v>
      </c>
      <c r="AH43" s="10">
        <f>VLOOKUP(+AI:AI,'FF4exp'!$H$11:$O$110,8)</f>
        <v>16</v>
      </c>
      <c r="AI43" s="10">
        <f t="shared" si="6"/>
        <v>12918</v>
      </c>
      <c r="AJ43" s="10">
        <f>VLOOKUP(+AK:AK,'FF4exp'!$I$11:$O$110,7)</f>
        <v>16</v>
      </c>
      <c r="AK43" s="10">
        <f t="shared" si="8"/>
        <v>10787</v>
      </c>
      <c r="AL43" s="10">
        <f>VLOOKUP(+AM:AM,'FF4exp'!$J$11:$O$110,6)</f>
        <v>16</v>
      </c>
      <c r="AM43" s="10">
        <f t="shared" si="9"/>
        <v>10787</v>
      </c>
      <c r="AN43" s="10">
        <f>VLOOKUP(+AO:AO,'FF4exp'!$L$11:$O$110,4)</f>
        <v>20</v>
      </c>
      <c r="AO43" s="10">
        <f t="shared" si="11"/>
        <v>31254</v>
      </c>
    </row>
    <row r="44" spans="1:41" ht="13.5">
      <c r="A44" t="s">
        <v>35</v>
      </c>
      <c r="B44">
        <v>9000</v>
      </c>
      <c r="C44">
        <f>INT(+B:B/COUNTIF(D44:P44,"○"))</f>
        <v>4500</v>
      </c>
      <c r="D44" s="18" t="s">
        <v>58</v>
      </c>
      <c r="E44" s="17" t="s">
        <v>59</v>
      </c>
      <c r="F44" s="18" t="s">
        <v>58</v>
      </c>
      <c r="G44" s="23" t="s">
        <v>58</v>
      </c>
      <c r="I44" t="s">
        <v>59</v>
      </c>
      <c r="J44" t="s">
        <v>59</v>
      </c>
      <c r="K44" t="s">
        <v>59</v>
      </c>
      <c r="L44" s="8" t="s">
        <v>60</v>
      </c>
      <c r="M44" t="s">
        <v>59</v>
      </c>
      <c r="N44" t="s">
        <v>59</v>
      </c>
      <c r="O44" s="8" t="s">
        <v>60</v>
      </c>
      <c r="R44" s="20">
        <f>VLOOKUP(+S:S,'FF4exp'!$C$11:$O$110,13)</f>
        <v>17</v>
      </c>
      <c r="S44" s="20">
        <f t="shared" si="1"/>
        <v>15778</v>
      </c>
      <c r="T44" s="20">
        <f>VLOOKUP(+U:U,'FF4exp'!$D$11:$O$110,12)</f>
        <v>15</v>
      </c>
      <c r="U44" s="20">
        <f t="shared" si="2"/>
        <v>13330</v>
      </c>
      <c r="V44" s="20">
        <f>VLOOKUP(+W:W,'FF4exp'!$G$11:$O$110,9)</f>
        <v>16</v>
      </c>
      <c r="W44" s="20">
        <f t="shared" si="5"/>
        <v>12190</v>
      </c>
      <c r="X44" s="20">
        <f>VLOOKUP(+Y:Y,'FF4exp'!$K$11:$O$110,5)</f>
        <v>1</v>
      </c>
      <c r="Y44" s="20">
        <f t="shared" si="10"/>
        <v>0</v>
      </c>
      <c r="AB44" s="10">
        <f>VLOOKUP(+AC:AC,'FF4exp'!$B$11:$O$110,14)</f>
        <v>18</v>
      </c>
      <c r="AC44" s="10">
        <f aca="true" t="shared" si="12" ref="AC44:AC66">AC43+IF(OR(+I$1:I$65536="○",+I$1:I$65536="離"),+$C:$C)</f>
        <v>20878</v>
      </c>
      <c r="AD44" s="10">
        <f>VLOOKUP(+AE:AE,'FF4exp'!$E$11:$O$110,11)</f>
        <v>21</v>
      </c>
      <c r="AE44" s="10">
        <f t="shared" si="4"/>
        <v>68953</v>
      </c>
      <c r="AF44" s="10">
        <f>VLOOKUP(+AG:AG,'FF4exp'!$F$11:$O$110,10)</f>
        <v>17</v>
      </c>
      <c r="AG44" s="10">
        <f t="shared" si="3"/>
        <v>17195</v>
      </c>
      <c r="AH44" s="10">
        <f>VLOOKUP(+AI:AI,'FF4exp'!$H$11:$O$110,8)</f>
        <v>18</v>
      </c>
      <c r="AI44" s="10">
        <f t="shared" si="6"/>
        <v>17418</v>
      </c>
      <c r="AJ44" s="10">
        <f>VLOOKUP(+AK:AK,'FF4exp'!$I$11:$O$110,7)</f>
        <v>17</v>
      </c>
      <c r="AK44" s="10">
        <f t="shared" si="8"/>
        <v>15287</v>
      </c>
      <c r="AL44" s="10">
        <f>VLOOKUP(+AM:AM,'FF4exp'!$J$11:$O$110,6)</f>
        <v>17</v>
      </c>
      <c r="AM44" s="10">
        <f t="shared" si="9"/>
        <v>15287</v>
      </c>
      <c r="AN44" s="10">
        <f>VLOOKUP(+AO:AO,'FF4exp'!$L$11:$O$110,4)</f>
        <v>21</v>
      </c>
      <c r="AO44" s="10">
        <f t="shared" si="11"/>
        <v>35754</v>
      </c>
    </row>
    <row r="45" spans="1:41" ht="13.5">
      <c r="A45" t="s">
        <v>72</v>
      </c>
      <c r="J45" t="s">
        <v>65</v>
      </c>
      <c r="R45" s="20">
        <f>VLOOKUP(+S:S,'FF4exp'!$C$11:$O$110,13)</f>
        <v>17</v>
      </c>
      <c r="S45" s="20">
        <f t="shared" si="1"/>
        <v>15778</v>
      </c>
      <c r="T45" s="20">
        <f>VLOOKUP(+U:U,'FF4exp'!$D$11:$O$110,12)</f>
        <v>15</v>
      </c>
      <c r="U45" s="20">
        <f t="shared" si="2"/>
        <v>13330</v>
      </c>
      <c r="V45" s="20">
        <f>VLOOKUP(+W:W,'FF4exp'!$G$11:$O$110,9)</f>
        <v>16</v>
      </c>
      <c r="W45" s="20">
        <f t="shared" si="5"/>
        <v>12190</v>
      </c>
      <c r="X45" s="20">
        <f>VLOOKUP(+Y:Y,'FF4exp'!$K$11:$O$110,5)</f>
        <v>1</v>
      </c>
      <c r="Y45" s="20">
        <f t="shared" si="10"/>
        <v>0</v>
      </c>
      <c r="AB45" s="10">
        <f>VLOOKUP(+AC:AC,'FF4exp'!$B$11:$O$110,14)</f>
        <v>18</v>
      </c>
      <c r="AC45" s="10">
        <f t="shared" si="12"/>
        <v>20878</v>
      </c>
      <c r="AD45" s="10">
        <f>VLOOKUP(+AE:AE,'FF4exp'!$E$11:$O$110,11)</f>
        <v>21</v>
      </c>
      <c r="AE45" s="10">
        <f t="shared" si="4"/>
        <v>68953</v>
      </c>
      <c r="AF45" s="10">
        <f>VLOOKUP(+AG:AG,'FF4exp'!$F$11:$O$110,10)</f>
        <v>17</v>
      </c>
      <c r="AG45" s="10">
        <f t="shared" si="3"/>
        <v>17195</v>
      </c>
      <c r="AH45" s="10">
        <f>VLOOKUP(+AI:AI,'FF4exp'!$H$11:$O$110,8)</f>
        <v>18</v>
      </c>
      <c r="AI45" s="10">
        <f t="shared" si="6"/>
        <v>17418</v>
      </c>
      <c r="AJ45" s="10">
        <f>VLOOKUP(+AK:AK,'FF4exp'!$I$11:$O$110,7)</f>
        <v>17</v>
      </c>
      <c r="AK45" s="10">
        <f t="shared" si="8"/>
        <v>15287</v>
      </c>
      <c r="AL45" s="10">
        <f>VLOOKUP(+AM:AM,'FF4exp'!$J$11:$O$110,6)</f>
        <v>17</v>
      </c>
      <c r="AM45" s="10">
        <f t="shared" si="9"/>
        <v>15287</v>
      </c>
      <c r="AN45" s="10">
        <f>VLOOKUP(+AO:AO,'FF4exp'!$L$11:$O$110,4)</f>
        <v>21</v>
      </c>
      <c r="AO45" s="10">
        <f t="shared" si="11"/>
        <v>35754</v>
      </c>
    </row>
    <row r="46" spans="1:41" ht="13.5">
      <c r="A46" t="s">
        <v>36</v>
      </c>
      <c r="B46">
        <f>1000*6</f>
        <v>6000</v>
      </c>
      <c r="C46">
        <f>INT(+B:B/COUNTIF(D46:P46,"○"))</f>
        <v>3000</v>
      </c>
      <c r="D46" s="18" t="s">
        <v>60</v>
      </c>
      <c r="E46" s="17" t="s">
        <v>59</v>
      </c>
      <c r="F46" s="18" t="s">
        <v>58</v>
      </c>
      <c r="G46" s="23" t="s">
        <v>58</v>
      </c>
      <c r="I46" t="s">
        <v>59</v>
      </c>
      <c r="J46" t="s">
        <v>59</v>
      </c>
      <c r="K46" t="s">
        <v>59</v>
      </c>
      <c r="L46" s="8" t="s">
        <v>60</v>
      </c>
      <c r="M46" t="s">
        <v>59</v>
      </c>
      <c r="N46" t="s">
        <v>59</v>
      </c>
      <c r="O46" t="s">
        <v>59</v>
      </c>
      <c r="R46" s="20">
        <f>VLOOKUP(+S:S,'FF4exp'!$C$11:$O$110,13)</f>
        <v>18</v>
      </c>
      <c r="S46" s="20">
        <f aca="true" t="shared" si="13" ref="S46:S66">S45+IF(OR(+D$1:D$65536="○",+D$1:D$65536="離"),+$C:$C)</f>
        <v>18778</v>
      </c>
      <c r="T46" s="20">
        <f>VLOOKUP(+U:U,'FF4exp'!$D$11:$O$110,12)</f>
        <v>16</v>
      </c>
      <c r="U46" s="20">
        <f t="shared" si="2"/>
        <v>16330</v>
      </c>
      <c r="V46" s="20">
        <f>VLOOKUP(+W:W,'FF4exp'!$G$11:$O$110,9)</f>
        <v>16</v>
      </c>
      <c r="W46" s="20">
        <f t="shared" si="5"/>
        <v>12190</v>
      </c>
      <c r="X46" s="20">
        <f>VLOOKUP(+Y:Y,'FF4exp'!$K$11:$O$110,5)</f>
        <v>1</v>
      </c>
      <c r="Y46" s="20">
        <f t="shared" si="10"/>
        <v>0</v>
      </c>
      <c r="AB46" s="10">
        <f>VLOOKUP(+AC:AC,'FF4exp'!$B$11:$O$110,14)</f>
        <v>18</v>
      </c>
      <c r="AC46" s="10">
        <f t="shared" si="12"/>
        <v>23878</v>
      </c>
      <c r="AD46" s="10">
        <f>VLOOKUP(+AE:AE,'FF4exp'!$E$11:$O$110,11)</f>
        <v>21</v>
      </c>
      <c r="AE46" s="10">
        <f t="shared" si="4"/>
        <v>71953</v>
      </c>
      <c r="AF46" s="10">
        <f>VLOOKUP(+AG:AG,'FF4exp'!$F$11:$O$110,10)</f>
        <v>18</v>
      </c>
      <c r="AG46" s="10">
        <f t="shared" si="3"/>
        <v>20195</v>
      </c>
      <c r="AH46" s="10">
        <f>VLOOKUP(+AI:AI,'FF4exp'!$H$11:$O$110,8)</f>
        <v>18</v>
      </c>
      <c r="AI46" s="10">
        <f t="shared" si="6"/>
        <v>20418</v>
      </c>
      <c r="AJ46" s="10">
        <f>VLOOKUP(+AK:AK,'FF4exp'!$I$11:$O$110,7)</f>
        <v>18</v>
      </c>
      <c r="AK46" s="10">
        <f t="shared" si="8"/>
        <v>18287</v>
      </c>
      <c r="AL46" s="10">
        <f>VLOOKUP(+AM:AM,'FF4exp'!$J$11:$O$110,6)</f>
        <v>18</v>
      </c>
      <c r="AM46" s="10">
        <f t="shared" si="9"/>
        <v>18287</v>
      </c>
      <c r="AN46" s="10">
        <f>VLOOKUP(+AO:AO,'FF4exp'!$L$11:$O$110,4)</f>
        <v>22</v>
      </c>
      <c r="AO46" s="10">
        <f t="shared" si="11"/>
        <v>38754</v>
      </c>
    </row>
    <row r="47" spans="1:41" ht="13.5">
      <c r="A47" t="s">
        <v>73</v>
      </c>
      <c r="E47" s="17" t="s">
        <v>66</v>
      </c>
      <c r="R47" s="20">
        <f>VLOOKUP(+S:S,'FF4exp'!$C$11:$O$110,13)</f>
        <v>18</v>
      </c>
      <c r="S47" s="20">
        <f t="shared" si="13"/>
        <v>18778</v>
      </c>
      <c r="T47" s="20">
        <f>VLOOKUP(+U:U,'FF4exp'!$D$11:$O$110,12)</f>
        <v>16</v>
      </c>
      <c r="U47" s="20">
        <f t="shared" si="2"/>
        <v>16330</v>
      </c>
      <c r="V47" s="20">
        <f>VLOOKUP(+W:W,'FF4exp'!$G$11:$O$110,9)</f>
        <v>16</v>
      </c>
      <c r="W47" s="20">
        <f t="shared" si="5"/>
        <v>12190</v>
      </c>
      <c r="X47" s="20">
        <f>VLOOKUP(+Y:Y,'FF4exp'!$K$11:$O$110,5)</f>
        <v>1</v>
      </c>
      <c r="Y47" s="20">
        <f t="shared" si="10"/>
        <v>0</v>
      </c>
      <c r="AB47" s="10">
        <f>VLOOKUP(+AC:AC,'FF4exp'!$B$11:$O$110,14)</f>
        <v>18</v>
      </c>
      <c r="AC47" s="10">
        <f t="shared" si="12"/>
        <v>23878</v>
      </c>
      <c r="AD47" s="10">
        <f>VLOOKUP(+AE:AE,'FF4exp'!$E$11:$O$110,11)</f>
        <v>21</v>
      </c>
      <c r="AE47" s="10">
        <f t="shared" si="4"/>
        <v>71953</v>
      </c>
      <c r="AF47" s="10">
        <f>VLOOKUP(+AG:AG,'FF4exp'!$F$11:$O$110,10)</f>
        <v>18</v>
      </c>
      <c r="AG47" s="10">
        <f t="shared" si="3"/>
        <v>20195</v>
      </c>
      <c r="AH47" s="10">
        <f>VLOOKUP(+AI:AI,'FF4exp'!$H$11:$O$110,8)</f>
        <v>18</v>
      </c>
      <c r="AI47" s="10">
        <f t="shared" si="6"/>
        <v>20418</v>
      </c>
      <c r="AJ47" s="10">
        <f>VLOOKUP(+AK:AK,'FF4exp'!$I$11:$O$110,7)</f>
        <v>18</v>
      </c>
      <c r="AK47" s="10">
        <f t="shared" si="8"/>
        <v>18287</v>
      </c>
      <c r="AL47" s="10">
        <f>VLOOKUP(+AM:AM,'FF4exp'!$J$11:$O$110,6)</f>
        <v>18</v>
      </c>
      <c r="AM47" s="10">
        <f t="shared" si="9"/>
        <v>18287</v>
      </c>
      <c r="AN47" s="10">
        <f>VLOOKUP(+AO:AO,'FF4exp'!$L$11:$O$110,4)</f>
        <v>22</v>
      </c>
      <c r="AO47" s="10">
        <f t="shared" si="11"/>
        <v>38754</v>
      </c>
    </row>
    <row r="48" spans="1:41" ht="13.5">
      <c r="A48" t="s">
        <v>37</v>
      </c>
      <c r="B48">
        <v>15001</v>
      </c>
      <c r="C48">
        <f>INT(+B:B/COUNTIF(D48:P48,"○"))</f>
        <v>15001</v>
      </c>
      <c r="D48" s="18" t="s">
        <v>58</v>
      </c>
      <c r="E48" s="18" t="s">
        <v>58</v>
      </c>
      <c r="F48" s="18" t="s">
        <v>58</v>
      </c>
      <c r="G48" s="23" t="s">
        <v>58</v>
      </c>
      <c r="I48" t="s">
        <v>59</v>
      </c>
      <c r="J48" t="s">
        <v>59</v>
      </c>
      <c r="K48" t="s">
        <v>59</v>
      </c>
      <c r="L48" s="8" t="s">
        <v>60</v>
      </c>
      <c r="M48" t="s">
        <v>59</v>
      </c>
      <c r="N48" t="s">
        <v>59</v>
      </c>
      <c r="O48" t="s">
        <v>59</v>
      </c>
      <c r="R48" s="20">
        <f>VLOOKUP(+S:S,'FF4exp'!$C$11:$O$110,13)</f>
        <v>18</v>
      </c>
      <c r="S48" s="20">
        <f t="shared" si="13"/>
        <v>18778</v>
      </c>
      <c r="T48" s="20">
        <f>VLOOKUP(+U:U,'FF4exp'!$D$11:$O$110,12)</f>
        <v>16</v>
      </c>
      <c r="U48" s="20">
        <f aca="true" t="shared" si="14" ref="U48:U66">U47+IF(OR(+E$1:E$65536="○",+E$1:E$65536="離"),+$C:$C)</f>
        <v>16330</v>
      </c>
      <c r="V48" s="20">
        <f>VLOOKUP(+W:W,'FF4exp'!$G$11:$O$110,9)</f>
        <v>16</v>
      </c>
      <c r="W48" s="20">
        <f t="shared" si="5"/>
        <v>12190</v>
      </c>
      <c r="X48" s="20">
        <f>VLOOKUP(+Y:Y,'FF4exp'!$K$11:$O$110,5)</f>
        <v>1</v>
      </c>
      <c r="Y48" s="20">
        <f t="shared" si="10"/>
        <v>0</v>
      </c>
      <c r="AB48" s="10">
        <f>VLOOKUP(+AC:AC,'FF4exp'!$B$11:$O$110,14)</f>
        <v>21</v>
      </c>
      <c r="AC48" s="10">
        <f t="shared" si="12"/>
        <v>38879</v>
      </c>
      <c r="AD48" s="10">
        <f>VLOOKUP(+AE:AE,'FF4exp'!$E$11:$O$110,11)</f>
        <v>23</v>
      </c>
      <c r="AE48" s="10">
        <f t="shared" si="4"/>
        <v>86954</v>
      </c>
      <c r="AF48" s="10">
        <f>VLOOKUP(+AG:AG,'FF4exp'!$F$11:$O$110,10)</f>
        <v>21</v>
      </c>
      <c r="AG48" s="10">
        <f t="shared" si="3"/>
        <v>35196</v>
      </c>
      <c r="AH48" s="10">
        <f>VLOOKUP(+AI:AI,'FF4exp'!$H$11:$O$110,8)</f>
        <v>21</v>
      </c>
      <c r="AI48" s="10">
        <f t="shared" si="6"/>
        <v>35419</v>
      </c>
      <c r="AJ48" s="10">
        <f>VLOOKUP(+AK:AK,'FF4exp'!$I$11:$O$110,7)</f>
        <v>22</v>
      </c>
      <c r="AK48" s="10">
        <f t="shared" si="8"/>
        <v>33288</v>
      </c>
      <c r="AL48" s="10">
        <f>VLOOKUP(+AM:AM,'FF4exp'!$J$11:$O$110,6)</f>
        <v>22</v>
      </c>
      <c r="AM48" s="10">
        <f t="shared" si="9"/>
        <v>33288</v>
      </c>
      <c r="AN48" s="10">
        <f>VLOOKUP(+AO:AO,'FF4exp'!$L$11:$O$110,4)</f>
        <v>24</v>
      </c>
      <c r="AO48" s="10">
        <f t="shared" si="11"/>
        <v>53755</v>
      </c>
    </row>
    <row r="49" spans="1:41" ht="13.5">
      <c r="A49" t="s">
        <v>38</v>
      </c>
      <c r="B49">
        <v>10101</v>
      </c>
      <c r="C49">
        <f>INT(+B:B/COUNTIF(D49:P49,"○"))</f>
        <v>10101</v>
      </c>
      <c r="D49" s="18" t="s">
        <v>58</v>
      </c>
      <c r="E49" s="18" t="s">
        <v>58</v>
      </c>
      <c r="F49" s="18" t="s">
        <v>58</v>
      </c>
      <c r="G49" s="23" t="s">
        <v>58</v>
      </c>
      <c r="I49" t="s">
        <v>59</v>
      </c>
      <c r="J49" t="s">
        <v>59</v>
      </c>
      <c r="K49" t="s">
        <v>59</v>
      </c>
      <c r="L49" s="8" t="s">
        <v>60</v>
      </c>
      <c r="M49" t="s">
        <v>59</v>
      </c>
      <c r="N49" t="s">
        <v>59</v>
      </c>
      <c r="O49" t="s">
        <v>59</v>
      </c>
      <c r="R49" s="20">
        <f>VLOOKUP(+S:S,'FF4exp'!$C$11:$O$110,13)</f>
        <v>18</v>
      </c>
      <c r="S49" s="20">
        <f t="shared" si="13"/>
        <v>18778</v>
      </c>
      <c r="T49" s="20">
        <f>VLOOKUP(+U:U,'FF4exp'!$D$11:$O$110,12)</f>
        <v>16</v>
      </c>
      <c r="U49" s="20">
        <f t="shared" si="14"/>
        <v>16330</v>
      </c>
      <c r="V49" s="20">
        <f>VLOOKUP(+W:W,'FF4exp'!$G$11:$O$110,9)</f>
        <v>16</v>
      </c>
      <c r="W49" s="20">
        <f t="shared" si="5"/>
        <v>12190</v>
      </c>
      <c r="X49" s="20">
        <f>VLOOKUP(+Y:Y,'FF4exp'!$K$11:$O$110,5)</f>
        <v>1</v>
      </c>
      <c r="Y49" s="20">
        <f t="shared" si="10"/>
        <v>0</v>
      </c>
      <c r="AB49" s="10">
        <f>VLOOKUP(+AC:AC,'FF4exp'!$B$11:$O$110,14)</f>
        <v>22</v>
      </c>
      <c r="AC49" s="10">
        <f t="shared" si="12"/>
        <v>48980</v>
      </c>
      <c r="AD49" s="10">
        <f>VLOOKUP(+AE:AE,'FF4exp'!$E$11:$O$110,11)</f>
        <v>24</v>
      </c>
      <c r="AE49" s="10">
        <f t="shared" si="4"/>
        <v>97055</v>
      </c>
      <c r="AF49" s="10">
        <f>VLOOKUP(+AG:AG,'FF4exp'!$F$11:$O$110,10)</f>
        <v>23</v>
      </c>
      <c r="AG49" s="10">
        <f t="shared" si="3"/>
        <v>45297</v>
      </c>
      <c r="AH49" s="10">
        <f>VLOOKUP(+AI:AI,'FF4exp'!$H$11:$O$110,8)</f>
        <v>23</v>
      </c>
      <c r="AI49" s="10">
        <f t="shared" si="6"/>
        <v>45520</v>
      </c>
      <c r="AJ49" s="10">
        <f>VLOOKUP(+AK:AK,'FF4exp'!$I$11:$O$110,7)</f>
        <v>23</v>
      </c>
      <c r="AK49" s="10">
        <f t="shared" si="8"/>
        <v>43389</v>
      </c>
      <c r="AL49" s="10">
        <f>VLOOKUP(+AM:AM,'FF4exp'!$J$11:$O$110,6)</f>
        <v>23</v>
      </c>
      <c r="AM49" s="10">
        <f t="shared" si="9"/>
        <v>43389</v>
      </c>
      <c r="AN49" s="10">
        <f>VLOOKUP(+AO:AO,'FF4exp'!$L$11:$O$110,4)</f>
        <v>25</v>
      </c>
      <c r="AO49" s="10">
        <f t="shared" si="11"/>
        <v>63856</v>
      </c>
    </row>
    <row r="50" spans="1:41" ht="13.5">
      <c r="A50" t="s">
        <v>39</v>
      </c>
      <c r="B50">
        <v>5790</v>
      </c>
      <c r="C50">
        <f>INT(+B:B/COUNTIF(D50:P50,"○"))</f>
        <v>5790</v>
      </c>
      <c r="D50" s="18" t="s">
        <v>58</v>
      </c>
      <c r="E50" s="18" t="s">
        <v>58</v>
      </c>
      <c r="F50" s="18" t="s">
        <v>58</v>
      </c>
      <c r="G50" s="23" t="s">
        <v>58</v>
      </c>
      <c r="I50" t="s">
        <v>59</v>
      </c>
      <c r="J50" t="s">
        <v>59</v>
      </c>
      <c r="K50" t="s">
        <v>59</v>
      </c>
      <c r="L50" s="8" t="s">
        <v>60</v>
      </c>
      <c r="M50" t="s">
        <v>59</v>
      </c>
      <c r="N50" t="s">
        <v>59</v>
      </c>
      <c r="O50" t="s">
        <v>59</v>
      </c>
      <c r="R50" s="20">
        <f>VLOOKUP(+S:S,'FF4exp'!$C$11:$O$110,13)</f>
        <v>18</v>
      </c>
      <c r="S50" s="20">
        <f t="shared" si="13"/>
        <v>18778</v>
      </c>
      <c r="T50" s="20">
        <f>VLOOKUP(+U:U,'FF4exp'!$D$11:$O$110,12)</f>
        <v>16</v>
      </c>
      <c r="U50" s="20">
        <f t="shared" si="14"/>
        <v>16330</v>
      </c>
      <c r="V50" s="20">
        <f>VLOOKUP(+W:W,'FF4exp'!$G$11:$O$110,9)</f>
        <v>16</v>
      </c>
      <c r="W50" s="20">
        <f t="shared" si="5"/>
        <v>12190</v>
      </c>
      <c r="X50" s="20">
        <f>VLOOKUP(+Y:Y,'FF4exp'!$K$11:$O$110,5)</f>
        <v>1</v>
      </c>
      <c r="Y50" s="20">
        <f t="shared" si="10"/>
        <v>0</v>
      </c>
      <c r="AB50" s="10">
        <f>VLOOKUP(+AC:AC,'FF4exp'!$B$11:$O$110,14)</f>
        <v>23</v>
      </c>
      <c r="AC50" s="10">
        <f t="shared" si="12"/>
        <v>54770</v>
      </c>
      <c r="AD50" s="10">
        <f>VLOOKUP(+AE:AE,'FF4exp'!$E$11:$O$110,11)</f>
        <v>24</v>
      </c>
      <c r="AE50" s="10">
        <f t="shared" si="4"/>
        <v>102845</v>
      </c>
      <c r="AF50" s="10">
        <f>VLOOKUP(+AG:AG,'FF4exp'!$F$11:$O$110,10)</f>
        <v>24</v>
      </c>
      <c r="AG50" s="10">
        <f aca="true" t="shared" si="15" ref="AG50:AG66">AG49+IF(OR(+K$1:K$65536="○",+K$1:K$65536="離"),+$C:$C)</f>
        <v>51087</v>
      </c>
      <c r="AH50" s="10">
        <f>VLOOKUP(+AI:AI,'FF4exp'!$H$11:$O$110,8)</f>
        <v>24</v>
      </c>
      <c r="AI50" s="10">
        <f t="shared" si="6"/>
        <v>51310</v>
      </c>
      <c r="AJ50" s="10">
        <f>VLOOKUP(+AK:AK,'FF4exp'!$I$11:$O$110,7)</f>
        <v>24</v>
      </c>
      <c r="AK50" s="10">
        <f t="shared" si="8"/>
        <v>49179</v>
      </c>
      <c r="AL50" s="10">
        <f>VLOOKUP(+AM:AM,'FF4exp'!$J$11:$O$110,6)</f>
        <v>24</v>
      </c>
      <c r="AM50" s="10">
        <f t="shared" si="9"/>
        <v>49179</v>
      </c>
      <c r="AN50" s="10">
        <f>VLOOKUP(+AO:AO,'FF4exp'!$L$11:$O$110,4)</f>
        <v>25</v>
      </c>
      <c r="AO50" s="10">
        <f t="shared" si="11"/>
        <v>69646</v>
      </c>
    </row>
    <row r="51" spans="1:41" ht="13.5">
      <c r="A51" t="s">
        <v>74</v>
      </c>
      <c r="L51" t="s">
        <v>65</v>
      </c>
      <c r="R51" s="20">
        <f>VLOOKUP(+S:S,'FF4exp'!$C$11:$O$110,13)</f>
        <v>18</v>
      </c>
      <c r="S51" s="20">
        <f t="shared" si="13"/>
        <v>18778</v>
      </c>
      <c r="T51" s="20">
        <f>VLOOKUP(+U:U,'FF4exp'!$D$11:$O$110,12)</f>
        <v>16</v>
      </c>
      <c r="U51" s="20">
        <f t="shared" si="14"/>
        <v>16330</v>
      </c>
      <c r="V51" s="20">
        <f>VLOOKUP(+W:W,'FF4exp'!$G$11:$O$110,9)</f>
        <v>16</v>
      </c>
      <c r="W51" s="20">
        <f t="shared" si="5"/>
        <v>12190</v>
      </c>
      <c r="X51" s="20">
        <f>VLOOKUP(+Y:Y,'FF4exp'!$K$11:$O$110,5)</f>
        <v>1</v>
      </c>
      <c r="Y51" s="20">
        <f t="shared" si="10"/>
        <v>0</v>
      </c>
      <c r="AB51" s="10">
        <f>VLOOKUP(+AC:AC,'FF4exp'!$B$11:$O$110,14)</f>
        <v>23</v>
      </c>
      <c r="AC51" s="10">
        <f t="shared" si="12"/>
        <v>54770</v>
      </c>
      <c r="AD51" s="10">
        <f>VLOOKUP(+AE:AE,'FF4exp'!$E$11:$O$110,11)</f>
        <v>24</v>
      </c>
      <c r="AE51" s="10">
        <f t="shared" si="4"/>
        <v>102845</v>
      </c>
      <c r="AF51" s="10">
        <f>VLOOKUP(+AG:AG,'FF4exp'!$F$11:$O$110,10)</f>
        <v>24</v>
      </c>
      <c r="AG51" s="10">
        <f t="shared" si="15"/>
        <v>51087</v>
      </c>
      <c r="AH51" s="10">
        <f>VLOOKUP(+AI:AI,'FF4exp'!$H$11:$O$110,8)</f>
        <v>24</v>
      </c>
      <c r="AI51" s="10">
        <f t="shared" si="6"/>
        <v>51310</v>
      </c>
      <c r="AJ51" s="10">
        <f>VLOOKUP(+AK:AK,'FF4exp'!$I$11:$O$110,7)</f>
        <v>24</v>
      </c>
      <c r="AK51" s="10">
        <f t="shared" si="8"/>
        <v>49179</v>
      </c>
      <c r="AL51" s="10">
        <f>VLOOKUP(+AM:AM,'FF4exp'!$J$11:$O$110,6)</f>
        <v>24</v>
      </c>
      <c r="AM51" s="10">
        <f t="shared" si="9"/>
        <v>49179</v>
      </c>
      <c r="AN51" s="10">
        <f>VLOOKUP(+AO:AO,'FF4exp'!$L$11:$O$110,4)</f>
        <v>25</v>
      </c>
      <c r="AO51" s="10">
        <f t="shared" si="11"/>
        <v>69646</v>
      </c>
    </row>
    <row r="52" spans="1:41" ht="13.5">
      <c r="A52" t="s">
        <v>75</v>
      </c>
      <c r="H52" s="17" t="s">
        <v>66</v>
      </c>
      <c r="R52" s="20">
        <f>VLOOKUP(+S:S,'FF4exp'!$C$11:$O$110,13)</f>
        <v>18</v>
      </c>
      <c r="S52" s="20">
        <f t="shared" si="13"/>
        <v>18778</v>
      </c>
      <c r="T52" s="20">
        <f>VLOOKUP(+U:U,'FF4exp'!$D$11:$O$110,12)</f>
        <v>16</v>
      </c>
      <c r="U52" s="20">
        <f t="shared" si="14"/>
        <v>16330</v>
      </c>
      <c r="V52" s="20">
        <f>VLOOKUP(+W:W,'FF4exp'!$G$11:$O$110,9)</f>
        <v>16</v>
      </c>
      <c r="W52" s="20">
        <f t="shared" si="5"/>
        <v>12190</v>
      </c>
      <c r="X52" s="20">
        <f>VLOOKUP(+Y:Y,'FF4exp'!$K$11:$O$110,5)</f>
        <v>1</v>
      </c>
      <c r="Y52" s="20">
        <f t="shared" si="10"/>
        <v>0</v>
      </c>
      <c r="Z52" s="20">
        <f>VLOOKUP(+AA:AA,'FF4exp'!$M$11:$O$110,3)</f>
        <v>25</v>
      </c>
      <c r="AA52" s="20">
        <v>64777</v>
      </c>
      <c r="AB52" s="10">
        <f>VLOOKUP(+AC:AC,'FF4exp'!$B$11:$O$110,14)</f>
        <v>23</v>
      </c>
      <c r="AC52" s="10">
        <f t="shared" si="12"/>
        <v>54770</v>
      </c>
      <c r="AD52" s="10">
        <f>VLOOKUP(+AE:AE,'FF4exp'!$E$11:$O$110,11)</f>
        <v>24</v>
      </c>
      <c r="AE52" s="10">
        <f t="shared" si="4"/>
        <v>102845</v>
      </c>
      <c r="AF52" s="10">
        <f>VLOOKUP(+AG:AG,'FF4exp'!$F$11:$O$110,10)</f>
        <v>24</v>
      </c>
      <c r="AG52" s="10">
        <f t="shared" si="15"/>
        <v>51087</v>
      </c>
      <c r="AH52" s="10">
        <f>VLOOKUP(+AI:AI,'FF4exp'!$H$11:$O$110,8)</f>
        <v>24</v>
      </c>
      <c r="AI52" s="10">
        <f t="shared" si="6"/>
        <v>51310</v>
      </c>
      <c r="AJ52" s="10">
        <f>VLOOKUP(+AK:AK,'FF4exp'!$I$11:$O$110,7)</f>
        <v>24</v>
      </c>
      <c r="AK52" s="10">
        <f t="shared" si="8"/>
        <v>49179</v>
      </c>
      <c r="AL52" s="10">
        <f>VLOOKUP(+AM:AM,'FF4exp'!$J$11:$O$110,6)</f>
        <v>24</v>
      </c>
      <c r="AM52" s="10">
        <f t="shared" si="9"/>
        <v>49179</v>
      </c>
      <c r="AN52" s="10">
        <f>VLOOKUP(+AO:AO,'FF4exp'!$L$11:$O$110,4)</f>
        <v>25</v>
      </c>
      <c r="AO52" s="10">
        <f t="shared" si="11"/>
        <v>69646</v>
      </c>
    </row>
    <row r="53" spans="1:41" ht="13.5">
      <c r="A53" t="s">
        <v>40</v>
      </c>
      <c r="B53">
        <v>18000</v>
      </c>
      <c r="C53">
        <f>INT(+B:B/COUNTIF(D53:P53,"○"))</f>
        <v>9000</v>
      </c>
      <c r="D53" s="18" t="s">
        <v>60</v>
      </c>
      <c r="E53" s="18" t="s">
        <v>58</v>
      </c>
      <c r="F53" s="18" t="s">
        <v>58</v>
      </c>
      <c r="G53" s="23" t="s">
        <v>58</v>
      </c>
      <c r="H53" s="18" t="s">
        <v>60</v>
      </c>
      <c r="I53" t="s">
        <v>59</v>
      </c>
      <c r="J53" t="s">
        <v>59</v>
      </c>
      <c r="K53" t="s">
        <v>59</v>
      </c>
      <c r="L53" t="s">
        <v>59</v>
      </c>
      <c r="M53" t="s">
        <v>59</v>
      </c>
      <c r="N53" t="s">
        <v>59</v>
      </c>
      <c r="O53" t="s">
        <v>59</v>
      </c>
      <c r="R53" s="20">
        <f>VLOOKUP(+S:S,'FF4exp'!$C$11:$O$110,13)</f>
        <v>20</v>
      </c>
      <c r="S53" s="20">
        <f t="shared" si="13"/>
        <v>27778</v>
      </c>
      <c r="T53" s="20">
        <f>VLOOKUP(+U:U,'FF4exp'!$D$11:$O$110,12)</f>
        <v>16</v>
      </c>
      <c r="U53" s="20">
        <f t="shared" si="14"/>
        <v>16330</v>
      </c>
      <c r="V53" s="20">
        <f>VLOOKUP(+W:W,'FF4exp'!$G$11:$O$110,9)</f>
        <v>16</v>
      </c>
      <c r="W53" s="20">
        <f t="shared" si="5"/>
        <v>12190</v>
      </c>
      <c r="X53" s="20">
        <f>VLOOKUP(+Y:Y,'FF4exp'!$K$11:$O$110,5)</f>
        <v>1</v>
      </c>
      <c r="Y53" s="20">
        <f t="shared" si="10"/>
        <v>0</v>
      </c>
      <c r="Z53" s="20">
        <f>VLOOKUP(+AA:AA,'FF4exp'!$M$11:$O$110,3)</f>
        <v>25</v>
      </c>
      <c r="AA53" s="20">
        <f aca="true" t="shared" si="16" ref="AA53:AA66">AA52+IF(OR(+H$1:H$65536="○",+H$1:H$65536="離"),+$C:$C)</f>
        <v>73777</v>
      </c>
      <c r="AB53" s="10">
        <f>VLOOKUP(+AC:AC,'FF4exp'!$B$11:$O$110,14)</f>
        <v>24</v>
      </c>
      <c r="AC53" s="10">
        <f t="shared" si="12"/>
        <v>63770</v>
      </c>
      <c r="AD53" s="10">
        <f>VLOOKUP(+AE:AE,'FF4exp'!$E$11:$O$110,11)</f>
        <v>25</v>
      </c>
      <c r="AE53" s="10">
        <f t="shared" si="4"/>
        <v>111845</v>
      </c>
      <c r="AF53" s="10">
        <f>VLOOKUP(+AG:AG,'FF4exp'!$F$11:$O$110,10)</f>
        <v>25</v>
      </c>
      <c r="AG53" s="10">
        <f t="shared" si="15"/>
        <v>60087</v>
      </c>
      <c r="AH53" s="10">
        <f>VLOOKUP(+AI:AI,'FF4exp'!$H$11:$O$110,8)</f>
        <v>25</v>
      </c>
      <c r="AI53" s="10">
        <f t="shared" si="6"/>
        <v>60310</v>
      </c>
      <c r="AJ53" s="10">
        <f>VLOOKUP(+AK:AK,'FF4exp'!$I$11:$O$110,7)</f>
        <v>25</v>
      </c>
      <c r="AK53" s="10">
        <f t="shared" si="8"/>
        <v>58179</v>
      </c>
      <c r="AL53" s="10">
        <f>VLOOKUP(+AM:AM,'FF4exp'!$J$11:$O$110,6)</f>
        <v>25</v>
      </c>
      <c r="AM53" s="10">
        <f t="shared" si="9"/>
        <v>58179</v>
      </c>
      <c r="AN53" s="10">
        <f>VLOOKUP(+AO:AO,'FF4exp'!$L$11:$O$110,4)</f>
        <v>26</v>
      </c>
      <c r="AO53" s="10">
        <f t="shared" si="11"/>
        <v>78646</v>
      </c>
    </row>
    <row r="54" spans="1:41" ht="13.5">
      <c r="A54" t="s">
        <v>44</v>
      </c>
      <c r="B54">
        <v>28000</v>
      </c>
      <c r="C54">
        <f>INT(+B:B/COUNTIF(D54:P54,"○"))</f>
        <v>28000</v>
      </c>
      <c r="D54" s="18" t="s">
        <v>60</v>
      </c>
      <c r="E54" s="18" t="s">
        <v>58</v>
      </c>
      <c r="F54" s="18" t="s">
        <v>58</v>
      </c>
      <c r="G54" s="23" t="s">
        <v>58</v>
      </c>
      <c r="H54" s="18" t="s">
        <v>58</v>
      </c>
      <c r="I54" t="s">
        <v>59</v>
      </c>
      <c r="J54" t="s">
        <v>59</v>
      </c>
      <c r="K54" t="s">
        <v>59</v>
      </c>
      <c r="L54" t="s">
        <v>59</v>
      </c>
      <c r="M54" t="s">
        <v>59</v>
      </c>
      <c r="N54" t="s">
        <v>59</v>
      </c>
      <c r="O54" t="s">
        <v>59</v>
      </c>
      <c r="R54" s="20">
        <f>VLOOKUP(+S:S,'FF4exp'!$C$11:$O$110,13)</f>
        <v>25</v>
      </c>
      <c r="S54" s="20">
        <f t="shared" si="13"/>
        <v>55778</v>
      </c>
      <c r="T54" s="20">
        <f>VLOOKUP(+U:U,'FF4exp'!$D$11:$O$110,12)</f>
        <v>16</v>
      </c>
      <c r="U54" s="20">
        <f t="shared" si="14"/>
        <v>16330</v>
      </c>
      <c r="V54" s="20">
        <f>VLOOKUP(+W:W,'FF4exp'!$G$11:$O$110,9)</f>
        <v>16</v>
      </c>
      <c r="W54" s="20">
        <f t="shared" si="5"/>
        <v>12190</v>
      </c>
      <c r="X54" s="20">
        <f>VLOOKUP(+Y:Y,'FF4exp'!$K$11:$O$110,5)</f>
        <v>1</v>
      </c>
      <c r="Y54" s="20">
        <f t="shared" si="10"/>
        <v>0</v>
      </c>
      <c r="Z54" s="20">
        <f>VLOOKUP(+AA:AA,'FF4exp'!$M$11:$O$110,3)</f>
        <v>25</v>
      </c>
      <c r="AA54" s="20">
        <f t="shared" si="16"/>
        <v>73777</v>
      </c>
      <c r="AB54" s="10">
        <f>VLOOKUP(+AC:AC,'FF4exp'!$B$11:$O$110,14)</f>
        <v>26</v>
      </c>
      <c r="AC54" s="10">
        <f t="shared" si="12"/>
        <v>91770</v>
      </c>
      <c r="AD54" s="10">
        <f>VLOOKUP(+AE:AE,'FF4exp'!$E$11:$O$110,11)</f>
        <v>27</v>
      </c>
      <c r="AE54" s="10">
        <f t="shared" si="4"/>
        <v>139845</v>
      </c>
      <c r="AF54" s="10">
        <f>VLOOKUP(+AG:AG,'FF4exp'!$F$11:$O$110,10)</f>
        <v>27</v>
      </c>
      <c r="AG54" s="10">
        <f t="shared" si="15"/>
        <v>88087</v>
      </c>
      <c r="AH54" s="10">
        <f>VLOOKUP(+AI:AI,'FF4exp'!$H$11:$O$110,8)</f>
        <v>27</v>
      </c>
      <c r="AI54" s="10">
        <f t="shared" si="6"/>
        <v>88310</v>
      </c>
      <c r="AJ54" s="10">
        <f>VLOOKUP(+AK:AK,'FF4exp'!$I$11:$O$110,7)</f>
        <v>28</v>
      </c>
      <c r="AK54" s="10">
        <f t="shared" si="8"/>
        <v>86179</v>
      </c>
      <c r="AL54" s="10">
        <f>VLOOKUP(+AM:AM,'FF4exp'!$J$11:$O$110,6)</f>
        <v>28</v>
      </c>
      <c r="AM54" s="10">
        <f t="shared" si="9"/>
        <v>86179</v>
      </c>
      <c r="AN54" s="10">
        <f>VLOOKUP(+AO:AO,'FF4exp'!$L$11:$O$110,4)</f>
        <v>28</v>
      </c>
      <c r="AO54" s="10">
        <f t="shared" si="11"/>
        <v>106646</v>
      </c>
    </row>
    <row r="55" spans="1:41" ht="13.5">
      <c r="A55" t="s">
        <v>44</v>
      </c>
      <c r="B55">
        <v>28000</v>
      </c>
      <c r="C55">
        <f>INT(+B:B/COUNTIF(D55:P55,"○"))</f>
        <v>28000</v>
      </c>
      <c r="D55" s="18" t="s">
        <v>60</v>
      </c>
      <c r="E55" s="18" t="s">
        <v>58</v>
      </c>
      <c r="F55" s="18" t="s">
        <v>58</v>
      </c>
      <c r="G55" s="23" t="s">
        <v>58</v>
      </c>
      <c r="H55" s="18" t="s">
        <v>58</v>
      </c>
      <c r="I55" t="s">
        <v>59</v>
      </c>
      <c r="J55" t="s">
        <v>59</v>
      </c>
      <c r="K55" t="s">
        <v>59</v>
      </c>
      <c r="L55" t="s">
        <v>59</v>
      </c>
      <c r="M55" t="s">
        <v>59</v>
      </c>
      <c r="N55" t="s">
        <v>59</v>
      </c>
      <c r="O55" t="s">
        <v>59</v>
      </c>
      <c r="R55" s="20">
        <f>VLOOKUP(+S:S,'FF4exp'!$C$11:$O$110,13)</f>
        <v>27</v>
      </c>
      <c r="S55" s="20">
        <f t="shared" si="13"/>
        <v>83778</v>
      </c>
      <c r="T55" s="20">
        <f>VLOOKUP(+U:U,'FF4exp'!$D$11:$O$110,12)</f>
        <v>16</v>
      </c>
      <c r="U55" s="20">
        <f t="shared" si="14"/>
        <v>16330</v>
      </c>
      <c r="V55" s="20">
        <f>VLOOKUP(+W:W,'FF4exp'!$G$11:$O$110,9)</f>
        <v>16</v>
      </c>
      <c r="W55" s="20">
        <f t="shared" si="5"/>
        <v>12190</v>
      </c>
      <c r="X55" s="20">
        <f>VLOOKUP(+Y:Y,'FF4exp'!$K$11:$O$110,5)</f>
        <v>1</v>
      </c>
      <c r="Y55" s="20">
        <f t="shared" si="10"/>
        <v>0</v>
      </c>
      <c r="Z55" s="20">
        <f>VLOOKUP(+AA:AA,'FF4exp'!$M$11:$O$110,3)</f>
        <v>25</v>
      </c>
      <c r="AA55" s="20">
        <f t="shared" si="16"/>
        <v>73777</v>
      </c>
      <c r="AB55" s="10">
        <f>VLOOKUP(+AC:AC,'FF4exp'!$B$11:$O$110,14)</f>
        <v>28</v>
      </c>
      <c r="AC55" s="10">
        <f t="shared" si="12"/>
        <v>119770</v>
      </c>
      <c r="AD55" s="10">
        <f>VLOOKUP(+AE:AE,'FF4exp'!$E$11:$O$110,11)</f>
        <v>28</v>
      </c>
      <c r="AE55" s="10">
        <f t="shared" si="4"/>
        <v>167845</v>
      </c>
      <c r="AF55" s="10">
        <f>VLOOKUP(+AG:AG,'FF4exp'!$F$11:$O$110,10)</f>
        <v>30</v>
      </c>
      <c r="AG55" s="10">
        <f t="shared" si="15"/>
        <v>116087</v>
      </c>
      <c r="AH55" s="10">
        <f>VLOOKUP(+AI:AI,'FF4exp'!$H$11:$O$110,8)</f>
        <v>29</v>
      </c>
      <c r="AI55" s="10">
        <f t="shared" si="6"/>
        <v>116310</v>
      </c>
      <c r="AJ55" s="10">
        <f>VLOOKUP(+AK:AK,'FF4exp'!$I$11:$O$110,7)</f>
        <v>30</v>
      </c>
      <c r="AK55" s="10">
        <f t="shared" si="8"/>
        <v>114179</v>
      </c>
      <c r="AL55" s="10">
        <f>VLOOKUP(+AM:AM,'FF4exp'!$J$11:$O$110,6)</f>
        <v>30</v>
      </c>
      <c r="AM55" s="10">
        <f t="shared" si="9"/>
        <v>114179</v>
      </c>
      <c r="AN55" s="10">
        <f>VLOOKUP(+AO:AO,'FF4exp'!$L$11:$O$110,4)</f>
        <v>30</v>
      </c>
      <c r="AO55" s="10">
        <f t="shared" si="11"/>
        <v>134646</v>
      </c>
    </row>
    <row r="56" spans="1:41" ht="13.5">
      <c r="A56" t="s">
        <v>87</v>
      </c>
      <c r="B56">
        <v>28000</v>
      </c>
      <c r="C56">
        <f>INT(+B:B/COUNTIF(D56:P56,"○"))</f>
        <v>28000</v>
      </c>
      <c r="D56" s="18" t="s">
        <v>60</v>
      </c>
      <c r="E56" s="18" t="s">
        <v>58</v>
      </c>
      <c r="F56" s="18" t="s">
        <v>58</v>
      </c>
      <c r="G56" s="23" t="s">
        <v>58</v>
      </c>
      <c r="H56" s="18" t="s">
        <v>58</v>
      </c>
      <c r="I56" t="s">
        <v>59</v>
      </c>
      <c r="J56" t="s">
        <v>59</v>
      </c>
      <c r="K56" t="s">
        <v>59</v>
      </c>
      <c r="L56" t="s">
        <v>59</v>
      </c>
      <c r="M56" t="s">
        <v>59</v>
      </c>
      <c r="N56" t="s">
        <v>59</v>
      </c>
      <c r="O56" t="s">
        <v>59</v>
      </c>
      <c r="R56" s="20">
        <f>VLOOKUP(+S:S,'FF4exp'!$C$11:$O$110,13)</f>
        <v>30</v>
      </c>
      <c r="S56" s="20">
        <f t="shared" si="13"/>
        <v>111778</v>
      </c>
      <c r="T56" s="20">
        <f>VLOOKUP(+U:U,'FF4exp'!$D$11:$O$110,12)</f>
        <v>16</v>
      </c>
      <c r="U56" s="20">
        <f t="shared" si="14"/>
        <v>16330</v>
      </c>
      <c r="V56" s="20">
        <f>VLOOKUP(+W:W,'FF4exp'!$G$11:$O$110,9)</f>
        <v>16</v>
      </c>
      <c r="W56" s="20">
        <f t="shared" si="5"/>
        <v>12190</v>
      </c>
      <c r="X56" s="20">
        <f>VLOOKUP(+Y:Y,'FF4exp'!$K$11:$O$110,5)</f>
        <v>1</v>
      </c>
      <c r="Y56" s="20">
        <f t="shared" si="10"/>
        <v>0</v>
      </c>
      <c r="Z56" s="20">
        <f>VLOOKUP(+AA:AA,'FF4exp'!$M$11:$O$110,3)</f>
        <v>25</v>
      </c>
      <c r="AA56" s="20">
        <f t="shared" si="16"/>
        <v>73777</v>
      </c>
      <c r="AB56" s="10">
        <f>VLOOKUP(+AC:AC,'FF4exp'!$B$11:$O$110,14)</f>
        <v>30</v>
      </c>
      <c r="AC56" s="10">
        <f t="shared" si="12"/>
        <v>147770</v>
      </c>
      <c r="AD56" s="10">
        <f>VLOOKUP(+AE:AE,'FF4exp'!$E$11:$O$110,11)</f>
        <v>30</v>
      </c>
      <c r="AE56" s="10">
        <f t="shared" si="4"/>
        <v>195845</v>
      </c>
      <c r="AF56" s="10">
        <f>VLOOKUP(+AG:AG,'FF4exp'!$F$11:$O$110,10)</f>
        <v>31</v>
      </c>
      <c r="AG56" s="10">
        <f t="shared" si="15"/>
        <v>144087</v>
      </c>
      <c r="AH56" s="10">
        <f>VLOOKUP(+AI:AI,'FF4exp'!$H$11:$O$110,8)</f>
        <v>31</v>
      </c>
      <c r="AI56" s="10">
        <f t="shared" si="6"/>
        <v>144310</v>
      </c>
      <c r="AJ56" s="10">
        <f>VLOOKUP(+AK:AK,'FF4exp'!$I$11:$O$110,7)</f>
        <v>32</v>
      </c>
      <c r="AK56" s="10">
        <f t="shared" si="8"/>
        <v>142179</v>
      </c>
      <c r="AL56" s="10">
        <f>VLOOKUP(+AM:AM,'FF4exp'!$J$11:$O$110,6)</f>
        <v>32</v>
      </c>
      <c r="AM56" s="10">
        <f t="shared" si="9"/>
        <v>142179</v>
      </c>
      <c r="AN56" s="10">
        <f>VLOOKUP(+AO:AO,'FF4exp'!$L$11:$O$110,4)</f>
        <v>32</v>
      </c>
      <c r="AO56" s="10">
        <f t="shared" si="11"/>
        <v>162646</v>
      </c>
    </row>
    <row r="57" spans="1:41" ht="13.5">
      <c r="A57" t="s">
        <v>45</v>
      </c>
      <c r="B57">
        <v>23000</v>
      </c>
      <c r="C57">
        <f>INT(+B:B/COUNTIF(D57:P57,"○"))</f>
        <v>23000</v>
      </c>
      <c r="D57" s="18" t="s">
        <v>60</v>
      </c>
      <c r="E57" s="18" t="s">
        <v>58</v>
      </c>
      <c r="F57" s="18" t="s">
        <v>58</v>
      </c>
      <c r="G57" s="23" t="s">
        <v>58</v>
      </c>
      <c r="H57" s="18" t="s">
        <v>58</v>
      </c>
      <c r="I57" t="s">
        <v>59</v>
      </c>
      <c r="J57" t="s">
        <v>59</v>
      </c>
      <c r="K57" t="s">
        <v>59</v>
      </c>
      <c r="L57" t="s">
        <v>59</v>
      </c>
      <c r="M57" t="s">
        <v>59</v>
      </c>
      <c r="N57" t="s">
        <v>59</v>
      </c>
      <c r="O57" t="s">
        <v>59</v>
      </c>
      <c r="R57" s="20">
        <f>VLOOKUP(+S:S,'FF4exp'!$C$11:$O$110,13)</f>
        <v>31</v>
      </c>
      <c r="S57" s="20">
        <f t="shared" si="13"/>
        <v>134778</v>
      </c>
      <c r="T57" s="20">
        <f>VLOOKUP(+U:U,'FF4exp'!$D$11:$O$110,12)</f>
        <v>16</v>
      </c>
      <c r="U57" s="20">
        <f t="shared" si="14"/>
        <v>16330</v>
      </c>
      <c r="V57" s="20">
        <f>VLOOKUP(+W:W,'FF4exp'!$G$11:$O$110,9)</f>
        <v>16</v>
      </c>
      <c r="W57" s="20">
        <f t="shared" si="5"/>
        <v>12190</v>
      </c>
      <c r="X57" s="20">
        <f>VLOOKUP(+Y:Y,'FF4exp'!$K$11:$O$110,5)</f>
        <v>1</v>
      </c>
      <c r="Y57" s="20">
        <f t="shared" si="10"/>
        <v>0</v>
      </c>
      <c r="Z57" s="20">
        <f>VLOOKUP(+AA:AA,'FF4exp'!$M$11:$O$110,3)</f>
        <v>25</v>
      </c>
      <c r="AA57" s="20">
        <f t="shared" si="16"/>
        <v>73777</v>
      </c>
      <c r="AB57" s="10">
        <f>VLOOKUP(+AC:AC,'FF4exp'!$B$11:$O$110,14)</f>
        <v>31</v>
      </c>
      <c r="AC57" s="10">
        <f t="shared" si="12"/>
        <v>170770</v>
      </c>
      <c r="AD57" s="10">
        <f>VLOOKUP(+AE:AE,'FF4exp'!$E$11:$O$110,11)</f>
        <v>31</v>
      </c>
      <c r="AE57" s="10">
        <f t="shared" si="4"/>
        <v>218845</v>
      </c>
      <c r="AF57" s="10">
        <f>VLOOKUP(+AG:AG,'FF4exp'!$F$11:$O$110,10)</f>
        <v>33</v>
      </c>
      <c r="AG57" s="10">
        <f t="shared" si="15"/>
        <v>167087</v>
      </c>
      <c r="AH57" s="10">
        <f>VLOOKUP(+AI:AI,'FF4exp'!$H$11:$O$110,8)</f>
        <v>32</v>
      </c>
      <c r="AI57" s="10">
        <f t="shared" si="6"/>
        <v>167310</v>
      </c>
      <c r="AJ57" s="10">
        <f>VLOOKUP(+AK:AK,'FF4exp'!$I$11:$O$110,7)</f>
        <v>33</v>
      </c>
      <c r="AK57" s="10">
        <f t="shared" si="8"/>
        <v>165179</v>
      </c>
      <c r="AL57" s="10">
        <f>VLOOKUP(+AM:AM,'FF4exp'!$J$11:$O$110,6)</f>
        <v>33</v>
      </c>
      <c r="AM57" s="10">
        <f t="shared" si="9"/>
        <v>165179</v>
      </c>
      <c r="AN57" s="10">
        <f>VLOOKUP(+AO:AO,'FF4exp'!$L$11:$O$110,4)</f>
        <v>33</v>
      </c>
      <c r="AO57" s="10">
        <f t="shared" si="11"/>
        <v>185646</v>
      </c>
    </row>
    <row r="58" spans="1:41" ht="13.5">
      <c r="A58" t="s">
        <v>63</v>
      </c>
      <c r="D58" s="17" t="s">
        <v>65</v>
      </c>
      <c r="R58" s="20">
        <f>VLOOKUP(+S:S,'FF4exp'!$C$11:$O$110,13)</f>
        <v>31</v>
      </c>
      <c r="S58" s="20">
        <f t="shared" si="13"/>
        <v>134778</v>
      </c>
      <c r="T58" s="20">
        <f>VLOOKUP(+U:U,'FF4exp'!$D$11:$O$110,12)</f>
        <v>16</v>
      </c>
      <c r="U58" s="20">
        <f t="shared" si="14"/>
        <v>16330</v>
      </c>
      <c r="V58" s="20">
        <f>VLOOKUP(+W:W,'FF4exp'!$G$11:$O$110,9)</f>
        <v>16</v>
      </c>
      <c r="W58" s="20">
        <f t="shared" si="5"/>
        <v>12190</v>
      </c>
      <c r="X58" s="20">
        <f>VLOOKUP(+Y:Y,'FF4exp'!$K$11:$O$110,5)</f>
        <v>1</v>
      </c>
      <c r="Y58" s="20">
        <f t="shared" si="10"/>
        <v>0</v>
      </c>
      <c r="Z58" s="20">
        <f>VLOOKUP(+AA:AA,'FF4exp'!$M$11:$O$110,3)</f>
        <v>25</v>
      </c>
      <c r="AA58" s="20">
        <f t="shared" si="16"/>
        <v>73777</v>
      </c>
      <c r="AB58" s="10">
        <f>VLOOKUP(+AC:AC,'FF4exp'!$B$11:$O$110,14)</f>
        <v>31</v>
      </c>
      <c r="AC58" s="10">
        <f t="shared" si="12"/>
        <v>170770</v>
      </c>
      <c r="AD58" s="10">
        <f>VLOOKUP(+AE:AE,'FF4exp'!$E$11:$O$110,11)</f>
        <v>31</v>
      </c>
      <c r="AE58" s="10">
        <f t="shared" si="4"/>
        <v>218845</v>
      </c>
      <c r="AF58" s="10">
        <f>VLOOKUP(+AG:AG,'FF4exp'!$F$11:$O$110,10)</f>
        <v>33</v>
      </c>
      <c r="AG58" s="10">
        <f t="shared" si="15"/>
        <v>167087</v>
      </c>
      <c r="AH58" s="10">
        <f>VLOOKUP(+AI:AI,'FF4exp'!$H$11:$O$110,8)</f>
        <v>32</v>
      </c>
      <c r="AI58" s="10">
        <f t="shared" si="6"/>
        <v>167310</v>
      </c>
      <c r="AJ58" s="10">
        <f>VLOOKUP(+AK:AK,'FF4exp'!$I$11:$O$110,7)</f>
        <v>33</v>
      </c>
      <c r="AK58" s="10">
        <f t="shared" si="8"/>
        <v>165179</v>
      </c>
      <c r="AL58" s="10">
        <f>VLOOKUP(+AM:AM,'FF4exp'!$J$11:$O$110,6)</f>
        <v>33</v>
      </c>
      <c r="AM58" s="10">
        <f t="shared" si="9"/>
        <v>165179</v>
      </c>
      <c r="AN58" s="10">
        <f>VLOOKUP(+AO:AO,'FF4exp'!$L$11:$O$110,4)</f>
        <v>33</v>
      </c>
      <c r="AO58" s="10">
        <f t="shared" si="11"/>
        <v>185646</v>
      </c>
    </row>
    <row r="59" spans="1:43" ht="13.5">
      <c r="A59" t="s">
        <v>77</v>
      </c>
      <c r="P59" t="s">
        <v>66</v>
      </c>
      <c r="R59" s="20">
        <f>VLOOKUP(+S:S,'FF4exp'!$C$11:$O$110,13)</f>
        <v>31</v>
      </c>
      <c r="S59" s="20">
        <f t="shared" si="13"/>
        <v>134778</v>
      </c>
      <c r="T59" s="20">
        <f>VLOOKUP(+U:U,'FF4exp'!$D$11:$O$110,12)</f>
        <v>16</v>
      </c>
      <c r="U59" s="20">
        <f t="shared" si="14"/>
        <v>16330</v>
      </c>
      <c r="V59" s="20">
        <f>VLOOKUP(+W:W,'FF4exp'!$G$11:$O$110,9)</f>
        <v>16</v>
      </c>
      <c r="W59" s="20">
        <f t="shared" si="5"/>
        <v>12190</v>
      </c>
      <c r="X59" s="20">
        <f>VLOOKUP(+Y:Y,'FF4exp'!$K$11:$O$110,5)</f>
        <v>1</v>
      </c>
      <c r="Y59" s="20">
        <f t="shared" si="10"/>
        <v>0</v>
      </c>
      <c r="Z59" s="20">
        <f>VLOOKUP(+AA:AA,'FF4exp'!$M$11:$O$110,3)</f>
        <v>25</v>
      </c>
      <c r="AA59" s="20">
        <f t="shared" si="16"/>
        <v>73777</v>
      </c>
      <c r="AB59" s="10">
        <f>VLOOKUP(+AC:AC,'FF4exp'!$B$11:$O$110,14)</f>
        <v>31</v>
      </c>
      <c r="AC59" s="10">
        <f t="shared" si="12"/>
        <v>170770</v>
      </c>
      <c r="AD59" s="10">
        <f>VLOOKUP(+AE:AE,'FF4exp'!$E$11:$O$110,11)</f>
        <v>31</v>
      </c>
      <c r="AE59" s="10">
        <f t="shared" si="4"/>
        <v>218845</v>
      </c>
      <c r="AF59" s="10">
        <f>VLOOKUP(+AG:AG,'FF4exp'!$F$11:$O$110,10)</f>
        <v>33</v>
      </c>
      <c r="AG59" s="10">
        <f t="shared" si="15"/>
        <v>167087</v>
      </c>
      <c r="AH59" s="10">
        <f>VLOOKUP(+AI:AI,'FF4exp'!$H$11:$O$110,8)</f>
        <v>32</v>
      </c>
      <c r="AI59" s="10">
        <f t="shared" si="6"/>
        <v>167310</v>
      </c>
      <c r="AJ59" s="10">
        <f>VLOOKUP(+AK:AK,'FF4exp'!$I$11:$O$110,7)</f>
        <v>33</v>
      </c>
      <c r="AK59" s="10">
        <f t="shared" si="8"/>
        <v>165179</v>
      </c>
      <c r="AL59" s="10">
        <f>VLOOKUP(+AM:AM,'FF4exp'!$J$11:$O$110,6)</f>
        <v>33</v>
      </c>
      <c r="AM59" s="10">
        <f t="shared" si="9"/>
        <v>165179</v>
      </c>
      <c r="AN59" s="10">
        <f>VLOOKUP(+AO:AO,'FF4exp'!$L$11:$O$110,4)</f>
        <v>33</v>
      </c>
      <c r="AO59" s="10">
        <f t="shared" si="11"/>
        <v>185646</v>
      </c>
      <c r="AP59" s="10">
        <f>VLOOKUP(+AQ:AQ,'FF4exp'!$N$11:$O$110,2)</f>
        <v>50</v>
      </c>
      <c r="AQ59" s="10">
        <v>1007865</v>
      </c>
    </row>
    <row r="60" spans="1:43" ht="13.5">
      <c r="A60" t="s">
        <v>88</v>
      </c>
      <c r="B60">
        <v>62500</v>
      </c>
      <c r="C60">
        <f>INT(+B:B/COUNTIF(D60:P60,"○"))</f>
        <v>62500</v>
      </c>
      <c r="D60" s="17" t="s">
        <v>59</v>
      </c>
      <c r="E60" s="18" t="s">
        <v>58</v>
      </c>
      <c r="F60" s="18" t="s">
        <v>58</v>
      </c>
      <c r="G60" s="23" t="s">
        <v>58</v>
      </c>
      <c r="H60" s="18" t="s">
        <v>58</v>
      </c>
      <c r="I60" t="s">
        <v>59</v>
      </c>
      <c r="J60" t="s">
        <v>59</v>
      </c>
      <c r="K60" t="s">
        <v>59</v>
      </c>
      <c r="L60" t="s">
        <v>59</v>
      </c>
      <c r="M60" t="s">
        <v>59</v>
      </c>
      <c r="N60" t="s">
        <v>59</v>
      </c>
      <c r="O60" t="s">
        <v>59</v>
      </c>
      <c r="P60" s="8" t="s">
        <v>60</v>
      </c>
      <c r="R60" s="20">
        <f>VLOOKUP(+S:S,'FF4exp'!$C$11:$O$110,13)</f>
        <v>34</v>
      </c>
      <c r="S60" s="20">
        <f t="shared" si="13"/>
        <v>197278</v>
      </c>
      <c r="T60" s="20">
        <f>VLOOKUP(+U:U,'FF4exp'!$D$11:$O$110,12)</f>
        <v>16</v>
      </c>
      <c r="U60" s="20">
        <f t="shared" si="14"/>
        <v>16330</v>
      </c>
      <c r="V60" s="20">
        <f>VLOOKUP(+W:W,'FF4exp'!$G$11:$O$110,9)</f>
        <v>16</v>
      </c>
      <c r="W60" s="20">
        <f t="shared" si="5"/>
        <v>12190</v>
      </c>
      <c r="X60" s="20">
        <f>VLOOKUP(+Y:Y,'FF4exp'!$K$11:$O$110,5)</f>
        <v>1</v>
      </c>
      <c r="Y60" s="20">
        <f t="shared" si="10"/>
        <v>0</v>
      </c>
      <c r="Z60" s="20">
        <f>VLOOKUP(+AA:AA,'FF4exp'!$M$11:$O$110,3)</f>
        <v>25</v>
      </c>
      <c r="AA60" s="20">
        <f t="shared" si="16"/>
        <v>73777</v>
      </c>
      <c r="AB60" s="10">
        <f>VLOOKUP(+AC:AC,'FF4exp'!$B$11:$O$110,14)</f>
        <v>34</v>
      </c>
      <c r="AC60" s="10">
        <f t="shared" si="12"/>
        <v>233270</v>
      </c>
      <c r="AD60" s="10">
        <f>VLOOKUP(+AE:AE,'FF4exp'!$E$11:$O$110,11)</f>
        <v>33</v>
      </c>
      <c r="AE60" s="10">
        <f t="shared" si="4"/>
        <v>281345</v>
      </c>
      <c r="AF60" s="10">
        <f>VLOOKUP(+AG:AG,'FF4exp'!$F$11:$O$110,10)</f>
        <v>35</v>
      </c>
      <c r="AG60" s="10">
        <f t="shared" si="15"/>
        <v>229587</v>
      </c>
      <c r="AH60" s="10">
        <f>VLOOKUP(+AI:AI,'FF4exp'!$H$11:$O$110,8)</f>
        <v>35</v>
      </c>
      <c r="AI60" s="10">
        <f t="shared" si="6"/>
        <v>229810</v>
      </c>
      <c r="AJ60" s="10">
        <f>VLOOKUP(+AK:AK,'FF4exp'!$I$11:$O$110,7)</f>
        <v>36</v>
      </c>
      <c r="AK60" s="10">
        <f t="shared" si="8"/>
        <v>227679</v>
      </c>
      <c r="AL60" s="10">
        <f>VLOOKUP(+AM:AM,'FF4exp'!$J$11:$O$110,6)</f>
        <v>36</v>
      </c>
      <c r="AM60" s="10">
        <f t="shared" si="9"/>
        <v>227679</v>
      </c>
      <c r="AN60" s="10">
        <f>VLOOKUP(+AO:AO,'FF4exp'!$L$11:$O$110,4)</f>
        <v>35</v>
      </c>
      <c r="AO60" s="10">
        <f t="shared" si="11"/>
        <v>248146</v>
      </c>
      <c r="AP60" s="10">
        <f>VLOOKUP(+AQ:AQ,'FF4exp'!$N$11:$O$110,2)</f>
        <v>50</v>
      </c>
      <c r="AQ60" s="10">
        <f aca="true" t="shared" si="17" ref="AQ60:AQ66">AQ59+IF(OR(+P$1:P$65536="○",+P$1:P$65536="離"),+$C:$C)</f>
        <v>1070365</v>
      </c>
    </row>
    <row r="61" spans="1:43" ht="13.5">
      <c r="A61" t="s">
        <v>41</v>
      </c>
      <c r="B61">
        <v>50000</v>
      </c>
      <c r="C61">
        <f>INT(+B:B/COUNTIF(D61:P61,"○"))</f>
        <v>50000</v>
      </c>
      <c r="D61" s="17" t="s">
        <v>59</v>
      </c>
      <c r="E61" s="18" t="s">
        <v>58</v>
      </c>
      <c r="F61" s="18" t="s">
        <v>58</v>
      </c>
      <c r="G61" s="23" t="s">
        <v>58</v>
      </c>
      <c r="H61" s="18" t="s">
        <v>58</v>
      </c>
      <c r="I61" t="s">
        <v>59</v>
      </c>
      <c r="J61" t="s">
        <v>59</v>
      </c>
      <c r="K61" t="s">
        <v>59</v>
      </c>
      <c r="L61" t="s">
        <v>59</v>
      </c>
      <c r="M61" t="s">
        <v>59</v>
      </c>
      <c r="N61" t="s">
        <v>59</v>
      </c>
      <c r="O61" t="s">
        <v>59</v>
      </c>
      <c r="P61" s="8" t="s">
        <v>60</v>
      </c>
      <c r="R61" s="20">
        <f>VLOOKUP(+S:S,'FF4exp'!$C$11:$O$110,13)</f>
        <v>36</v>
      </c>
      <c r="S61" s="20">
        <f t="shared" si="13"/>
        <v>247278</v>
      </c>
      <c r="T61" s="20">
        <f>VLOOKUP(+U:U,'FF4exp'!$D$11:$O$110,12)</f>
        <v>16</v>
      </c>
      <c r="U61" s="20">
        <f t="shared" si="14"/>
        <v>16330</v>
      </c>
      <c r="V61" s="20">
        <f>VLOOKUP(+W:W,'FF4exp'!$G$11:$O$110,9)</f>
        <v>16</v>
      </c>
      <c r="W61" s="20">
        <f t="shared" si="5"/>
        <v>12190</v>
      </c>
      <c r="X61" s="20">
        <f>VLOOKUP(+Y:Y,'FF4exp'!$K$11:$O$110,5)</f>
        <v>1</v>
      </c>
      <c r="Y61" s="20">
        <f t="shared" si="10"/>
        <v>0</v>
      </c>
      <c r="Z61" s="20">
        <f>VLOOKUP(+AA:AA,'FF4exp'!$M$11:$O$110,3)</f>
        <v>25</v>
      </c>
      <c r="AA61" s="20">
        <f t="shared" si="16"/>
        <v>73777</v>
      </c>
      <c r="AB61" s="10">
        <f>VLOOKUP(+AC:AC,'FF4exp'!$B$11:$O$110,14)</f>
        <v>36</v>
      </c>
      <c r="AC61" s="10">
        <f t="shared" si="12"/>
        <v>283270</v>
      </c>
      <c r="AD61" s="10">
        <f>VLOOKUP(+AE:AE,'FF4exp'!$E$11:$O$110,11)</f>
        <v>35</v>
      </c>
      <c r="AE61" s="10">
        <f t="shared" si="4"/>
        <v>331345</v>
      </c>
      <c r="AF61" s="10">
        <f>VLOOKUP(+AG:AG,'FF4exp'!$F$11:$O$110,10)</f>
        <v>37</v>
      </c>
      <c r="AG61" s="10">
        <f t="shared" si="15"/>
        <v>279587</v>
      </c>
      <c r="AH61" s="10">
        <f>VLOOKUP(+AI:AI,'FF4exp'!$H$11:$O$110,8)</f>
        <v>37</v>
      </c>
      <c r="AI61" s="10">
        <f t="shared" si="6"/>
        <v>279810</v>
      </c>
      <c r="AJ61" s="10">
        <f>VLOOKUP(+AK:AK,'FF4exp'!$I$11:$O$110,7)</f>
        <v>38</v>
      </c>
      <c r="AK61" s="10">
        <f t="shared" si="8"/>
        <v>277679</v>
      </c>
      <c r="AL61" s="10">
        <f>VLOOKUP(+AM:AM,'FF4exp'!$J$11:$O$110,6)</f>
        <v>38</v>
      </c>
      <c r="AM61" s="10">
        <f t="shared" si="9"/>
        <v>277679</v>
      </c>
      <c r="AN61" s="10">
        <f>VLOOKUP(+AO:AO,'FF4exp'!$L$11:$O$110,4)</f>
        <v>37</v>
      </c>
      <c r="AO61" s="10">
        <f t="shared" si="11"/>
        <v>298146</v>
      </c>
      <c r="AP61" s="10">
        <f>VLOOKUP(+AQ:AQ,'FF4exp'!$N$11:$O$110,2)</f>
        <v>51</v>
      </c>
      <c r="AQ61" s="10">
        <f t="shared" si="17"/>
        <v>1120365</v>
      </c>
    </row>
    <row r="62" spans="1:43" ht="13.5">
      <c r="A62" t="s">
        <v>85</v>
      </c>
      <c r="P62" t="s">
        <v>65</v>
      </c>
      <c r="R62" s="20">
        <f>VLOOKUP(+S:S,'FF4exp'!$C$11:$O$110,13)</f>
        <v>36</v>
      </c>
      <c r="S62" s="20">
        <f t="shared" si="13"/>
        <v>247278</v>
      </c>
      <c r="T62" s="20">
        <f>VLOOKUP(+U:U,'FF4exp'!$D$11:$O$110,12)</f>
        <v>16</v>
      </c>
      <c r="U62" s="20">
        <f t="shared" si="14"/>
        <v>16330</v>
      </c>
      <c r="V62" s="20">
        <f>VLOOKUP(+W:W,'FF4exp'!$G$11:$O$110,9)</f>
        <v>16</v>
      </c>
      <c r="W62" s="20">
        <f t="shared" si="5"/>
        <v>12190</v>
      </c>
      <c r="X62" s="20">
        <f>VLOOKUP(+Y:Y,'FF4exp'!$K$11:$O$110,5)</f>
        <v>1</v>
      </c>
      <c r="Y62" s="20">
        <f t="shared" si="10"/>
        <v>0</v>
      </c>
      <c r="Z62" s="20">
        <f>VLOOKUP(+AA:AA,'FF4exp'!$M$11:$O$110,3)</f>
        <v>25</v>
      </c>
      <c r="AA62" s="20">
        <f t="shared" si="16"/>
        <v>73777</v>
      </c>
      <c r="AB62" s="10">
        <f>VLOOKUP(+AC:AC,'FF4exp'!$B$11:$O$110,14)</f>
        <v>36</v>
      </c>
      <c r="AC62" s="10">
        <f t="shared" si="12"/>
        <v>283270</v>
      </c>
      <c r="AD62" s="10">
        <f>VLOOKUP(+AE:AE,'FF4exp'!$E$11:$O$110,11)</f>
        <v>35</v>
      </c>
      <c r="AE62" s="10">
        <f t="shared" si="4"/>
        <v>331345</v>
      </c>
      <c r="AF62" s="10">
        <f>VLOOKUP(+AG:AG,'FF4exp'!$F$11:$O$110,10)</f>
        <v>37</v>
      </c>
      <c r="AG62" s="10">
        <f t="shared" si="15"/>
        <v>279587</v>
      </c>
      <c r="AH62" s="10">
        <f>VLOOKUP(+AI:AI,'FF4exp'!$H$11:$O$110,8)</f>
        <v>37</v>
      </c>
      <c r="AI62" s="10">
        <f t="shared" si="6"/>
        <v>279810</v>
      </c>
      <c r="AJ62" s="10">
        <f>VLOOKUP(+AK:AK,'FF4exp'!$I$11:$O$110,7)</f>
        <v>38</v>
      </c>
      <c r="AK62" s="10">
        <f t="shared" si="8"/>
        <v>277679</v>
      </c>
      <c r="AL62" s="10">
        <f>VLOOKUP(+AM:AM,'FF4exp'!$J$11:$O$110,6)</f>
        <v>38</v>
      </c>
      <c r="AM62" s="10">
        <f t="shared" si="9"/>
        <v>277679</v>
      </c>
      <c r="AN62" s="10">
        <f>VLOOKUP(+AO:AO,'FF4exp'!$L$11:$O$110,4)</f>
        <v>37</v>
      </c>
      <c r="AO62" s="10">
        <f t="shared" si="11"/>
        <v>298146</v>
      </c>
      <c r="AP62" s="10">
        <f>VLOOKUP(+AQ:AQ,'FF4exp'!$N$11:$O$110,2)</f>
        <v>51</v>
      </c>
      <c r="AQ62" s="10">
        <f t="shared" si="17"/>
        <v>1120365</v>
      </c>
    </row>
    <row r="63" spans="1:43" ht="13.5">
      <c r="A63" t="s">
        <v>81</v>
      </c>
      <c r="D63" s="17" t="s">
        <v>66</v>
      </c>
      <c r="R63" s="20">
        <f>VLOOKUP(+S:S,'FF4exp'!$C$11:$O$110,13)</f>
        <v>36</v>
      </c>
      <c r="S63" s="20">
        <f t="shared" si="13"/>
        <v>247278</v>
      </c>
      <c r="T63" s="20">
        <f>VLOOKUP(+U:U,'FF4exp'!$D$11:$O$110,12)</f>
        <v>16</v>
      </c>
      <c r="U63" s="20">
        <f t="shared" si="14"/>
        <v>16330</v>
      </c>
      <c r="V63" s="20">
        <f>VLOOKUP(+W:W,'FF4exp'!$G$11:$O$110,9)</f>
        <v>16</v>
      </c>
      <c r="W63" s="20">
        <f t="shared" si="5"/>
        <v>12190</v>
      </c>
      <c r="X63" s="20">
        <f>VLOOKUP(+Y:Y,'FF4exp'!$K$11:$O$110,5)</f>
        <v>1</v>
      </c>
      <c r="Y63" s="20">
        <f t="shared" si="10"/>
        <v>0</v>
      </c>
      <c r="Z63" s="20">
        <f>VLOOKUP(+AA:AA,'FF4exp'!$M$11:$O$110,3)</f>
        <v>25</v>
      </c>
      <c r="AA63" s="20">
        <f t="shared" si="16"/>
        <v>73777</v>
      </c>
      <c r="AB63" s="10">
        <f>VLOOKUP(+AC:AC,'FF4exp'!$B$11:$O$110,14)</f>
        <v>36</v>
      </c>
      <c r="AC63" s="10">
        <f t="shared" si="12"/>
        <v>283270</v>
      </c>
      <c r="AD63" s="10">
        <f>VLOOKUP(+AE:AE,'FF4exp'!$E$11:$O$110,11)</f>
        <v>35</v>
      </c>
      <c r="AE63" s="10">
        <f t="shared" si="4"/>
        <v>331345</v>
      </c>
      <c r="AF63" s="10">
        <f>VLOOKUP(+AG:AG,'FF4exp'!$F$11:$O$110,10)</f>
        <v>37</v>
      </c>
      <c r="AG63" s="10">
        <f t="shared" si="15"/>
        <v>279587</v>
      </c>
      <c r="AH63" s="10">
        <f>VLOOKUP(+AI:AI,'FF4exp'!$H$11:$O$110,8)</f>
        <v>37</v>
      </c>
      <c r="AI63" s="10">
        <f t="shared" si="6"/>
        <v>279810</v>
      </c>
      <c r="AJ63" s="10">
        <f>VLOOKUP(+AK:AK,'FF4exp'!$I$11:$O$110,7)</f>
        <v>38</v>
      </c>
      <c r="AK63" s="10">
        <f t="shared" si="8"/>
        <v>277679</v>
      </c>
      <c r="AL63" s="10">
        <f>VLOOKUP(+AM:AM,'FF4exp'!$J$11:$O$110,6)</f>
        <v>38</v>
      </c>
      <c r="AM63" s="10">
        <f t="shared" si="9"/>
        <v>277679</v>
      </c>
      <c r="AN63" s="10">
        <f>VLOOKUP(+AO:AO,'FF4exp'!$L$11:$O$110,4)</f>
        <v>37</v>
      </c>
      <c r="AO63" s="10">
        <f t="shared" si="11"/>
        <v>298146</v>
      </c>
      <c r="AP63" s="10">
        <f>VLOOKUP(+AQ:AQ,'FF4exp'!$N$11:$O$110,2)</f>
        <v>51</v>
      </c>
      <c r="AQ63" s="10">
        <f t="shared" si="17"/>
        <v>1120365</v>
      </c>
    </row>
    <row r="64" spans="1:43" ht="13.5">
      <c r="A64" t="s">
        <v>43</v>
      </c>
      <c r="B64">
        <v>1406</v>
      </c>
      <c r="C64">
        <f>INT(+B:B/COUNTIF(D64:P64,"○"))</f>
        <v>351</v>
      </c>
      <c r="D64" s="18" t="s">
        <v>60</v>
      </c>
      <c r="E64" s="18" t="s">
        <v>60</v>
      </c>
      <c r="F64" s="18" t="s">
        <v>60</v>
      </c>
      <c r="G64" s="23" t="s">
        <v>58</v>
      </c>
      <c r="H64" s="18" t="s">
        <v>60</v>
      </c>
      <c r="I64" t="s">
        <v>59</v>
      </c>
      <c r="J64" t="s">
        <v>59</v>
      </c>
      <c r="K64" t="s">
        <v>59</v>
      </c>
      <c r="L64" t="s">
        <v>59</v>
      </c>
      <c r="M64" t="s">
        <v>59</v>
      </c>
      <c r="N64" t="s">
        <v>59</v>
      </c>
      <c r="O64" t="s">
        <v>59</v>
      </c>
      <c r="P64" t="s">
        <v>59</v>
      </c>
      <c r="R64" s="20">
        <f>VLOOKUP(+S:S,'FF4exp'!$C$11:$O$110,13)</f>
        <v>36</v>
      </c>
      <c r="S64" s="20">
        <f t="shared" si="13"/>
        <v>247629</v>
      </c>
      <c r="T64" s="20">
        <f>VLOOKUP(+U:U,'FF4exp'!$D$11:$O$110,12)</f>
        <v>16</v>
      </c>
      <c r="U64" s="20">
        <f t="shared" si="14"/>
        <v>16681</v>
      </c>
      <c r="V64" s="20">
        <f>VLOOKUP(+W:W,'FF4exp'!$G$11:$O$110,9)</f>
        <v>16</v>
      </c>
      <c r="W64" s="20">
        <f t="shared" si="5"/>
        <v>12541</v>
      </c>
      <c r="X64" s="20">
        <f>VLOOKUP(+Y:Y,'FF4exp'!$K$11:$O$110,5)</f>
        <v>1</v>
      </c>
      <c r="Y64" s="20">
        <f t="shared" si="10"/>
        <v>0</v>
      </c>
      <c r="Z64" s="20">
        <f>VLOOKUP(+AA:AA,'FF4exp'!$M$11:$O$110,3)</f>
        <v>25</v>
      </c>
      <c r="AA64" s="20">
        <f t="shared" si="16"/>
        <v>74128</v>
      </c>
      <c r="AB64" s="10">
        <f>VLOOKUP(+AC:AC,'FF4exp'!$B$11:$O$110,14)</f>
        <v>36</v>
      </c>
      <c r="AC64" s="10">
        <f t="shared" si="12"/>
        <v>283621</v>
      </c>
      <c r="AD64" s="10">
        <f>VLOOKUP(+AE:AE,'FF4exp'!$E$11:$O$110,11)</f>
        <v>35</v>
      </c>
      <c r="AE64" s="10">
        <f t="shared" si="4"/>
        <v>331696</v>
      </c>
      <c r="AF64" s="10">
        <f>VLOOKUP(+AG:AG,'FF4exp'!$F$11:$O$110,10)</f>
        <v>37</v>
      </c>
      <c r="AG64" s="10">
        <f t="shared" si="15"/>
        <v>279938</v>
      </c>
      <c r="AH64" s="10">
        <f>VLOOKUP(+AI:AI,'FF4exp'!$H$11:$O$110,8)</f>
        <v>37</v>
      </c>
      <c r="AI64" s="10">
        <f t="shared" si="6"/>
        <v>280161</v>
      </c>
      <c r="AJ64" s="10">
        <f>VLOOKUP(+AK:AK,'FF4exp'!$I$11:$O$110,7)</f>
        <v>38</v>
      </c>
      <c r="AK64" s="10">
        <f t="shared" si="8"/>
        <v>278030</v>
      </c>
      <c r="AL64" s="10">
        <f>VLOOKUP(+AM:AM,'FF4exp'!$J$11:$O$110,6)</f>
        <v>38</v>
      </c>
      <c r="AM64" s="10">
        <f t="shared" si="9"/>
        <v>278030</v>
      </c>
      <c r="AN64" s="10">
        <f>VLOOKUP(+AO:AO,'FF4exp'!$L$11:$O$110,4)</f>
        <v>37</v>
      </c>
      <c r="AO64" s="10">
        <f t="shared" si="11"/>
        <v>298497</v>
      </c>
      <c r="AP64" s="10">
        <f>VLOOKUP(+AQ:AQ,'FF4exp'!$N$11:$O$110,2)</f>
        <v>51</v>
      </c>
      <c r="AQ64" s="10">
        <f t="shared" si="17"/>
        <v>1120716</v>
      </c>
    </row>
    <row r="65" spans="18:43" ht="13.5">
      <c r="R65" s="20">
        <f>VLOOKUP(+S:S,'FF4exp'!$C$11:$O$110,13)</f>
        <v>36</v>
      </c>
      <c r="S65" s="20">
        <f t="shared" si="13"/>
        <v>247629</v>
      </c>
      <c r="T65" s="20">
        <f>VLOOKUP(+U:U,'FF4exp'!$D$11:$O$110,12)</f>
        <v>16</v>
      </c>
      <c r="U65" s="20">
        <f t="shared" si="14"/>
        <v>16681</v>
      </c>
      <c r="V65" s="20">
        <f>VLOOKUP(+W:W,'FF4exp'!$G$11:$O$110,9)</f>
        <v>16</v>
      </c>
      <c r="W65" s="20">
        <f t="shared" si="5"/>
        <v>12541</v>
      </c>
      <c r="X65" s="20">
        <f>VLOOKUP(+Y:Y,'FF4exp'!$K$11:$O$110,5)</f>
        <v>1</v>
      </c>
      <c r="Y65" s="20">
        <f t="shared" si="10"/>
        <v>0</v>
      </c>
      <c r="Z65" s="20">
        <f>VLOOKUP(+AA:AA,'FF4exp'!$M$11:$O$110,3)</f>
        <v>25</v>
      </c>
      <c r="AA65" s="20">
        <f t="shared" si="16"/>
        <v>74128</v>
      </c>
      <c r="AB65" s="10">
        <f>VLOOKUP(+AC:AC,'FF4exp'!$B$11:$O$110,14)</f>
        <v>36</v>
      </c>
      <c r="AC65" s="10">
        <f t="shared" si="12"/>
        <v>283621</v>
      </c>
      <c r="AD65" s="10">
        <f>VLOOKUP(+AE:AE,'FF4exp'!$E$11:$O$110,11)</f>
        <v>35</v>
      </c>
      <c r="AE65" s="10">
        <f t="shared" si="4"/>
        <v>331696</v>
      </c>
      <c r="AF65" s="10">
        <f>VLOOKUP(+AG:AG,'FF4exp'!$F$11:$O$110,10)</f>
        <v>37</v>
      </c>
      <c r="AG65" s="10">
        <f t="shared" si="15"/>
        <v>279938</v>
      </c>
      <c r="AH65" s="10">
        <f>VLOOKUP(+AI:AI,'FF4exp'!$H$11:$O$110,8)</f>
        <v>37</v>
      </c>
      <c r="AI65" s="10">
        <f t="shared" si="6"/>
        <v>280161</v>
      </c>
      <c r="AJ65" s="10">
        <f>VLOOKUP(+AK:AK,'FF4exp'!$I$11:$O$110,7)</f>
        <v>38</v>
      </c>
      <c r="AK65" s="10">
        <f t="shared" si="8"/>
        <v>278030</v>
      </c>
      <c r="AL65" s="10">
        <f>VLOOKUP(+AM:AM,'FF4exp'!$J$11:$O$110,6)</f>
        <v>38</v>
      </c>
      <c r="AM65" s="10">
        <f t="shared" si="9"/>
        <v>278030</v>
      </c>
      <c r="AN65" s="10">
        <f>VLOOKUP(+AO:AO,'FF4exp'!$L$11:$O$110,4)</f>
        <v>37</v>
      </c>
      <c r="AO65" s="10">
        <f t="shared" si="11"/>
        <v>298497</v>
      </c>
      <c r="AP65" s="10">
        <f>VLOOKUP(+AQ:AQ,'FF4exp'!$N$11:$O$110,2)</f>
        <v>51</v>
      </c>
      <c r="AQ65" s="10">
        <f t="shared" si="17"/>
        <v>1120716</v>
      </c>
    </row>
    <row r="66" spans="18:43" ht="13.5">
      <c r="R66" s="20">
        <f>VLOOKUP(+S:S,'FF4exp'!$C$11:$O$110,13)</f>
        <v>36</v>
      </c>
      <c r="S66" s="20">
        <f t="shared" si="13"/>
        <v>247629</v>
      </c>
      <c r="T66" s="20">
        <f>VLOOKUP(+U:U,'FF4exp'!$D$11:$O$110,12)</f>
        <v>16</v>
      </c>
      <c r="U66" s="20">
        <f t="shared" si="14"/>
        <v>16681</v>
      </c>
      <c r="V66" s="20">
        <f>VLOOKUP(+W:W,'FF4exp'!$G$11:$O$110,9)</f>
        <v>16</v>
      </c>
      <c r="W66" s="20">
        <f t="shared" si="5"/>
        <v>12541</v>
      </c>
      <c r="X66" s="20">
        <f>VLOOKUP(+Y:Y,'FF4exp'!$K$11:$O$110,5)</f>
        <v>1</v>
      </c>
      <c r="Y66" s="20">
        <f t="shared" si="10"/>
        <v>0</v>
      </c>
      <c r="Z66" s="20">
        <f>VLOOKUP(+AA:AA,'FF4exp'!$M$11:$O$110,3)</f>
        <v>25</v>
      </c>
      <c r="AA66" s="20">
        <f t="shared" si="16"/>
        <v>74128</v>
      </c>
      <c r="AB66" s="10">
        <f>VLOOKUP(+AC:AC,'FF4exp'!$B$11:$O$110,14)</f>
        <v>36</v>
      </c>
      <c r="AC66" s="10">
        <f t="shared" si="12"/>
        <v>283621</v>
      </c>
      <c r="AD66" s="10">
        <f>VLOOKUP(+AE:AE,'FF4exp'!$E$11:$O$110,11)</f>
        <v>35</v>
      </c>
      <c r="AE66" s="10">
        <f t="shared" si="4"/>
        <v>331696</v>
      </c>
      <c r="AF66" s="10">
        <f>VLOOKUP(+AG:AG,'FF4exp'!$F$11:$O$110,10)</f>
        <v>37</v>
      </c>
      <c r="AG66" s="10">
        <f t="shared" si="15"/>
        <v>279938</v>
      </c>
      <c r="AH66" s="10">
        <f>VLOOKUP(+AI:AI,'FF4exp'!$H$11:$O$110,8)</f>
        <v>37</v>
      </c>
      <c r="AI66" s="10">
        <f t="shared" si="6"/>
        <v>280161</v>
      </c>
      <c r="AJ66" s="10">
        <f>VLOOKUP(+AK:AK,'FF4exp'!$I$11:$O$110,7)</f>
        <v>38</v>
      </c>
      <c r="AK66" s="10">
        <f t="shared" si="8"/>
        <v>278030</v>
      </c>
      <c r="AL66" s="10">
        <f>VLOOKUP(+AM:AM,'FF4exp'!$J$11:$O$110,6)</f>
        <v>38</v>
      </c>
      <c r="AM66" s="10">
        <f t="shared" si="9"/>
        <v>278030</v>
      </c>
      <c r="AN66" s="10">
        <f>VLOOKUP(+AO:AO,'FF4exp'!$L$11:$O$110,4)</f>
        <v>37</v>
      </c>
      <c r="AO66" s="10">
        <f t="shared" si="11"/>
        <v>298497</v>
      </c>
      <c r="AP66" s="10">
        <f>VLOOKUP(+AQ:AQ,'FF4exp'!$N$11:$O$110,2)</f>
        <v>51</v>
      </c>
      <c r="AQ66" s="10">
        <f t="shared" si="17"/>
        <v>1120716</v>
      </c>
    </row>
    <row r="67" spans="1:43" ht="13.5">
      <c r="A67" s="1" t="s">
        <v>2</v>
      </c>
      <c r="B67" s="1">
        <f>SUM(R66,T66,V66,X66,Z66)</f>
        <v>94</v>
      </c>
      <c r="Q67" t="s">
        <v>4</v>
      </c>
      <c r="S67" s="20">
        <f ca="1">OFFSET('FF4exp'!$A$11,R66,S$2,1,1)-S66</f>
        <v>104</v>
      </c>
      <c r="U67" s="20">
        <f ca="1">OFFSET('FF4exp'!$A$11,T66,U$2,1,1)-U66</f>
        <v>397</v>
      </c>
      <c r="W67" s="20">
        <f ca="1">OFFSET('FF4exp'!$A$11,V66,W$2,1,1)-W66</f>
        <v>1377</v>
      </c>
      <c r="Y67" s="20">
        <f ca="1">OFFSET('FF4exp'!$A$11,X66,Y$2,1,1)-Y66</f>
        <v>23</v>
      </c>
      <c r="AA67" s="20">
        <f ca="1">OFFSET('FF4exp'!$A$11,Z66,AA$2,1,1)-AA66</f>
        <v>33</v>
      </c>
      <c r="AC67" s="22">
        <f ca="1">OFFSET('FF4exp'!$A$11,AB66,AC$2,1,1)-AC66</f>
        <v>28504</v>
      </c>
      <c r="AE67" s="22">
        <f ca="1">OFFSET('FF4exp'!$A$11,AD66,AE$2,1,1)-AE66</f>
        <v>19068</v>
      </c>
      <c r="AG67" s="22">
        <f ca="1">OFFSET('FF4exp'!$A$11,AF66,AG$2,1,1)-AG66</f>
        <v>3893</v>
      </c>
      <c r="AI67" s="22">
        <f ca="1">OFFSET('FF4exp'!$A$11,AH66,AI$2,1,1)-AI66</f>
        <v>22245</v>
      </c>
      <c r="AK67" s="22">
        <f ca="1">OFFSET('FF4exp'!$A$11,AJ66,AK$2,1,1)-AK66</f>
        <v>15689</v>
      </c>
      <c r="AM67" s="22">
        <f ca="1">OFFSET('FF4exp'!$A$11,AL66,AM$2,1,1)-AM66</f>
        <v>15709</v>
      </c>
      <c r="AO67" s="22">
        <f ca="1">OFFSET('FF4exp'!$A$11,AN66,AO$2,1,1)-AO66</f>
        <v>12360</v>
      </c>
      <c r="AQ67" s="22">
        <f ca="1">OFFSET('FF4exp'!$A$11,AP66,AQ$2,1,1)-AQ66</f>
        <v>56568</v>
      </c>
    </row>
    <row r="68" spans="1:43" ht="13.5">
      <c r="A68" s="1" t="s">
        <v>3</v>
      </c>
      <c r="B68" s="1">
        <f>B67/5</f>
        <v>18.8</v>
      </c>
      <c r="C68" s="1"/>
      <c r="Q68" t="s">
        <v>5</v>
      </c>
      <c r="S68" s="20">
        <f ca="1">S66-OFFSET('FF4exp'!$A$10,R66,S$2,1,1)</f>
        <v>24764</v>
      </c>
      <c r="U68" s="20">
        <f ca="1">U66-OFFSET('FF4exp'!$A$10,T66,U$2,1,1)</f>
        <v>2890</v>
      </c>
      <c r="W68" s="20">
        <f ca="1">W66-OFFSET('FF4exp'!$A$10,V66,W$2,1,1)</f>
        <v>1396</v>
      </c>
      <c r="Y68" s="20">
        <f ca="1">Y66-OFFSET('FF4exp'!$A$10,X66,Y$2,1,1)</f>
        <v>0</v>
      </c>
      <c r="AA68" s="20">
        <f ca="1">AA66-OFFSET('FF4exp'!$A$10,Z66,AA$2,1,1)</f>
        <v>9351</v>
      </c>
      <c r="AC68" s="22">
        <f ca="1">AC66-OFFSET('FF4exp'!$A$10,AB66,AC$2,1,1)</f>
        <v>3139</v>
      </c>
      <c r="AE68" s="22">
        <f ca="1">AE66-OFFSET('FF4exp'!$A$10,AD66,AE$2,1,1)</f>
        <v>13079</v>
      </c>
      <c r="AG68" s="22">
        <f ca="1">AG66-OFFSET('FF4exp'!$A$10,AF66,AG$2,1,1)</f>
        <v>23754</v>
      </c>
      <c r="AI68" s="22">
        <f ca="1">AI66-OFFSET('FF4exp'!$A$10,AH66,AI$2,1,1)</f>
        <v>7689</v>
      </c>
      <c r="AK68" s="22">
        <f ca="1">AK66-OFFSET('FF4exp'!$A$10,AJ66,AK$2,1,1)</f>
        <v>12580</v>
      </c>
      <c r="AM68" s="22">
        <f ca="1">AM66-OFFSET('FF4exp'!$A$10,AL66,AM$2,1,1)</f>
        <v>12560</v>
      </c>
      <c r="AO68" s="22">
        <f ca="1">AO66-OFFSET('FF4exp'!$A$10,AN66,AO$2,1,1)</f>
        <v>18275</v>
      </c>
      <c r="AQ68" s="22">
        <f ca="1">AQ66-OFFSET('FF4exp'!$A$10,AP66,AQ$2,1,1)</f>
        <v>30608</v>
      </c>
    </row>
  </sheetData>
  <sheetProtection/>
  <dataValidations count="4">
    <dataValidation type="list" showInputMessage="1" showErrorMessage="1" sqref="K51 J18:J20 K19:K20 K38:L38 K42:N42 K45:N45 M32:N33 I53:O57 D40:F41 I14 D14 I12 F24:F29 K62 I16:J16 I32:K33 I24:L29 I22:L22 D16 E44 D32:F33 I36:N37 I40:O41 I44:O44 I46:O46 I48:O50 D36:F37 D46:E46 I19 D22 D53:D57 D24:D29 D19:D20 D60:D61 I60:P61 D64:F64 H64:P64">
      <formula1>"×,離,○,,"</formula1>
    </dataValidation>
    <dataValidation type="list" showInputMessage="1" showErrorMessage="1" sqref="I20">
      <formula1>"×,離,○,－,"</formula1>
    </dataValidation>
    <dataValidation type="list" showInputMessage="1" showErrorMessage="1" sqref="D12 E16 E19 E22:F22 E60:H61 G36:G37 F44:G44 D44 F46:G46 D48:G50 E53:H57 G40:G41 G64">
      <formula1>"×,○,離,"</formula1>
    </dataValidation>
    <dataValidation type="list" showInputMessage="1" showErrorMessage="1" sqref="E20 E24:E29">
      <formula1>"×,○,－,離,"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3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8" sqref="B48"/>
    </sheetView>
  </sheetViews>
  <sheetFormatPr defaultColWidth="9.00390625" defaultRowHeight="13.5"/>
  <cols>
    <col min="1" max="1" width="25.625" style="0" customWidth="1"/>
    <col min="2" max="3" width="5.625" style="0" customWidth="1"/>
    <col min="4" max="8" width="3.375" style="17" customWidth="1"/>
    <col min="9" max="16" width="3.375" style="0" customWidth="1"/>
    <col min="17" max="17" width="3.625" style="0" customWidth="1"/>
    <col min="18" max="18" width="3.375" style="20" customWidth="1"/>
    <col min="19" max="19" width="6.625" style="20" customWidth="1"/>
    <col min="20" max="20" width="3.375" style="20" customWidth="1"/>
    <col min="21" max="21" width="6.625" style="20" customWidth="1"/>
    <col min="22" max="22" width="3.375" style="20" customWidth="1"/>
    <col min="23" max="23" width="6.625" style="20" customWidth="1"/>
    <col min="24" max="24" width="3.375" style="20" customWidth="1"/>
    <col min="25" max="25" width="6.625" style="20" customWidth="1"/>
    <col min="26" max="26" width="3.375" style="20" customWidth="1"/>
    <col min="27" max="27" width="6.625" style="20" customWidth="1"/>
    <col min="28" max="28" width="3.375" style="10" customWidth="1"/>
    <col min="29" max="29" width="6.625" style="10" customWidth="1"/>
    <col min="30" max="30" width="3.375" style="10" customWidth="1"/>
    <col min="31" max="31" width="6.625" style="10" customWidth="1"/>
    <col min="32" max="32" width="3.375" style="10" customWidth="1"/>
    <col min="33" max="33" width="6.625" style="10" customWidth="1"/>
    <col min="34" max="34" width="3.375" style="10" customWidth="1"/>
    <col min="35" max="35" width="6.625" style="10" customWidth="1"/>
    <col min="36" max="36" width="3.375" style="10" customWidth="1"/>
    <col min="37" max="37" width="6.625" style="10" customWidth="1"/>
    <col min="38" max="38" width="3.375" style="10" customWidth="1"/>
    <col min="39" max="39" width="6.625" style="10" customWidth="1"/>
    <col min="40" max="40" width="3.375" style="10" customWidth="1"/>
    <col min="41" max="41" width="6.625" style="10" customWidth="1"/>
    <col min="42" max="42" width="3.375" style="10" customWidth="1"/>
    <col min="43" max="43" width="6.625" style="10" customWidth="1"/>
    <col min="44" max="50" width="9.00390625" style="1" customWidth="1"/>
  </cols>
  <sheetData>
    <row r="1" spans="2:50" s="11" customFormat="1" ht="13.5">
      <c r="B1" s="11" t="s">
        <v>6</v>
      </c>
      <c r="C1" s="9" t="s">
        <v>84</v>
      </c>
      <c r="D1" s="16" t="s">
        <v>47</v>
      </c>
      <c r="E1" s="16" t="s">
        <v>48</v>
      </c>
      <c r="F1" s="16" t="s">
        <v>50</v>
      </c>
      <c r="G1" s="16" t="s">
        <v>54</v>
      </c>
      <c r="H1" s="16" t="s">
        <v>56</v>
      </c>
      <c r="I1" s="12" t="s">
        <v>46</v>
      </c>
      <c r="J1" s="12" t="s">
        <v>61</v>
      </c>
      <c r="K1" s="12" t="s">
        <v>49</v>
      </c>
      <c r="L1" s="12" t="s">
        <v>51</v>
      </c>
      <c r="M1" s="13" t="s">
        <v>52</v>
      </c>
      <c r="N1" s="13" t="s">
        <v>53</v>
      </c>
      <c r="O1" s="13" t="s">
        <v>55</v>
      </c>
      <c r="P1" s="13" t="s">
        <v>57</v>
      </c>
      <c r="Q1" s="13"/>
      <c r="R1" s="19" t="s">
        <v>8</v>
      </c>
      <c r="S1" s="19"/>
      <c r="T1" s="19" t="s">
        <v>9</v>
      </c>
      <c r="U1" s="19"/>
      <c r="V1" s="19" t="s">
        <v>10</v>
      </c>
      <c r="W1" s="21"/>
      <c r="X1" s="19" t="s">
        <v>19</v>
      </c>
      <c r="Y1" s="21"/>
      <c r="Z1" s="19" t="s">
        <v>11</v>
      </c>
      <c r="AA1" s="21"/>
      <c r="AB1" s="14" t="s">
        <v>12</v>
      </c>
      <c r="AC1" s="14"/>
      <c r="AD1" s="14" t="s">
        <v>13</v>
      </c>
      <c r="AE1" s="15"/>
      <c r="AF1" s="14" t="s">
        <v>14</v>
      </c>
      <c r="AG1" s="14"/>
      <c r="AH1" s="14" t="s">
        <v>15</v>
      </c>
      <c r="AI1" s="15"/>
      <c r="AJ1" s="14" t="s">
        <v>17</v>
      </c>
      <c r="AK1" s="15"/>
      <c r="AL1" s="14" t="s">
        <v>16</v>
      </c>
      <c r="AM1" s="15"/>
      <c r="AN1" s="14" t="s">
        <v>1</v>
      </c>
      <c r="AO1" s="15"/>
      <c r="AP1" s="14" t="s">
        <v>18</v>
      </c>
      <c r="AQ1" s="15"/>
      <c r="AR1" s="15"/>
      <c r="AS1" s="15"/>
      <c r="AT1" s="15"/>
      <c r="AU1" s="15"/>
      <c r="AV1" s="15"/>
      <c r="AW1" s="15"/>
      <c r="AX1" s="15"/>
    </row>
    <row r="2" spans="4:43" ht="13.5" hidden="1">
      <c r="D2" s="17">
        <v>2</v>
      </c>
      <c r="E2" s="17">
        <v>3</v>
      </c>
      <c r="F2" s="17">
        <v>6</v>
      </c>
      <c r="G2" s="17">
        <v>10</v>
      </c>
      <c r="H2" s="17">
        <v>12</v>
      </c>
      <c r="I2">
        <v>1</v>
      </c>
      <c r="J2">
        <v>4</v>
      </c>
      <c r="K2">
        <v>5</v>
      </c>
      <c r="L2" s="6">
        <v>7</v>
      </c>
      <c r="M2" s="6">
        <v>8</v>
      </c>
      <c r="N2" s="6">
        <v>9</v>
      </c>
      <c r="O2" s="6">
        <v>11</v>
      </c>
      <c r="P2" s="6">
        <v>13</v>
      </c>
      <c r="S2" s="20">
        <v>2</v>
      </c>
      <c r="U2" s="20">
        <v>3</v>
      </c>
      <c r="W2" s="20">
        <v>6</v>
      </c>
      <c r="Y2" s="20">
        <v>10</v>
      </c>
      <c r="AA2" s="20">
        <v>12</v>
      </c>
      <c r="AC2" s="10">
        <v>1</v>
      </c>
      <c r="AE2" s="10">
        <v>4</v>
      </c>
      <c r="AG2" s="10">
        <v>5</v>
      </c>
      <c r="AI2" s="10">
        <v>7</v>
      </c>
      <c r="AK2" s="10">
        <v>8</v>
      </c>
      <c r="AM2" s="10">
        <v>9</v>
      </c>
      <c r="AO2" s="10">
        <v>11</v>
      </c>
      <c r="AQ2" s="10">
        <v>13</v>
      </c>
    </row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spans="1:29" ht="13.5">
      <c r="A11" t="s">
        <v>62</v>
      </c>
      <c r="D11" s="17" t="s">
        <v>66</v>
      </c>
      <c r="I11" t="s">
        <v>66</v>
      </c>
      <c r="AB11" s="10">
        <f>VLOOKUP(+AC:AC,'FF4exp'!$B$11:$O$110,14)</f>
        <v>10</v>
      </c>
      <c r="AC11" s="10">
        <v>3000</v>
      </c>
    </row>
    <row r="12" spans="1:29" ht="13.5">
      <c r="A12" t="s">
        <v>22</v>
      </c>
      <c r="B12">
        <v>700</v>
      </c>
      <c r="C12">
        <f>INT(+B:B/COUNTIF(D12:P12,"○"))</f>
        <v>700</v>
      </c>
      <c r="D12" s="18" t="s">
        <v>58</v>
      </c>
      <c r="I12" s="8" t="s">
        <v>60</v>
      </c>
      <c r="AB12" s="10">
        <f>VLOOKUP(+AC:AC,'FF4exp'!$B$11:$O$110,14)</f>
        <v>11</v>
      </c>
      <c r="AC12" s="10">
        <f aca="true" t="shared" si="0" ref="AC12:AC43">AC11+IF(OR(+I$1:I$65536="○",+I$1:I$65536="離"),+$C:$C)</f>
        <v>3700</v>
      </c>
    </row>
    <row r="13" spans="1:29" ht="13.5">
      <c r="A13" t="s">
        <v>63</v>
      </c>
      <c r="D13" s="17" t="s">
        <v>65</v>
      </c>
      <c r="R13" s="20">
        <f>VLOOKUP(+S:S,'FF4exp'!$C$11:$O$110,13)</f>
        <v>10</v>
      </c>
      <c r="S13" s="20">
        <v>2300</v>
      </c>
      <c r="AB13" s="10">
        <f>VLOOKUP(+AC:AC,'FF4exp'!$B$11:$O$110,14)</f>
        <v>11</v>
      </c>
      <c r="AC13" s="10">
        <f t="shared" si="0"/>
        <v>3700</v>
      </c>
    </row>
    <row r="14" spans="1:29" ht="13.5">
      <c r="A14" t="s">
        <v>29</v>
      </c>
      <c r="B14">
        <v>471</v>
      </c>
      <c r="C14">
        <f>INT(+B:B/COUNTIF(D14:P14,"○"))</f>
        <v>471</v>
      </c>
      <c r="D14" s="17" t="s">
        <v>59</v>
      </c>
      <c r="I14" s="8" t="s">
        <v>60</v>
      </c>
      <c r="R14" s="20">
        <f>VLOOKUP(+S:S,'FF4exp'!$C$11:$O$110,13)</f>
        <v>10</v>
      </c>
      <c r="S14" s="20">
        <f aca="true" t="shared" si="1" ref="S14:S61">S13+IF(OR(+D$1:D$65536="○",+D$1:D$65536="離"),+$C:$C)</f>
        <v>2771</v>
      </c>
      <c r="AB14" s="10">
        <f>VLOOKUP(+AC:AC,'FF4exp'!$B$11:$O$110,14)</f>
        <v>11</v>
      </c>
      <c r="AC14" s="10">
        <f t="shared" si="0"/>
        <v>4171</v>
      </c>
    </row>
    <row r="15" spans="1:31" ht="13.5">
      <c r="A15" t="s">
        <v>64</v>
      </c>
      <c r="E15" s="17" t="s">
        <v>66</v>
      </c>
      <c r="J15" t="s">
        <v>66</v>
      </c>
      <c r="R15" s="20">
        <f>VLOOKUP(+S:S,'FF4exp'!$C$11:$O$110,13)</f>
        <v>10</v>
      </c>
      <c r="S15" s="20">
        <f t="shared" si="1"/>
        <v>2771</v>
      </c>
      <c r="T15" s="20">
        <f>VLOOKUP(+U:U,'FF4exp'!$D$11:$O$110,12)</f>
        <v>1</v>
      </c>
      <c r="U15" s="20">
        <v>0</v>
      </c>
      <c r="AB15" s="10">
        <f>VLOOKUP(+AC:AC,'FF4exp'!$B$11:$O$110,14)</f>
        <v>11</v>
      </c>
      <c r="AC15" s="10">
        <f t="shared" si="0"/>
        <v>4171</v>
      </c>
      <c r="AD15" s="10">
        <f>VLOOKUP(+AE:AE,'FF4exp'!$E$11:$O$110,11)</f>
        <v>20</v>
      </c>
      <c r="AE15" s="10">
        <v>54873</v>
      </c>
    </row>
    <row r="16" spans="1:31" ht="13.5">
      <c r="A16" t="s">
        <v>23</v>
      </c>
      <c r="B16">
        <v>1200</v>
      </c>
      <c r="C16">
        <f>INT(+B:B/COUNTIF(D16:P16,"○"))</f>
        <v>600</v>
      </c>
      <c r="D16" s="17" t="s">
        <v>59</v>
      </c>
      <c r="E16" s="18" t="s">
        <v>58</v>
      </c>
      <c r="I16" s="8" t="s">
        <v>60</v>
      </c>
      <c r="J16" s="8" t="s">
        <v>60</v>
      </c>
      <c r="R16" s="20">
        <f>VLOOKUP(+S:S,'FF4exp'!$C$11:$O$110,13)</f>
        <v>11</v>
      </c>
      <c r="S16" s="20">
        <f t="shared" si="1"/>
        <v>3371</v>
      </c>
      <c r="T16" s="20">
        <f>VLOOKUP(+U:U,'FF4exp'!$D$11:$O$110,12)</f>
        <v>1</v>
      </c>
      <c r="U16" s="20">
        <f aca="true" t="shared" si="2" ref="U16:U61">U15+IF(OR(+E$1:E$65536="○",+E$1:E$65536="離"),+$C:$C)</f>
        <v>0</v>
      </c>
      <c r="AB16" s="10">
        <f>VLOOKUP(+AC:AC,'FF4exp'!$B$11:$O$110,14)</f>
        <v>12</v>
      </c>
      <c r="AC16" s="10">
        <f t="shared" si="0"/>
        <v>4771</v>
      </c>
      <c r="AD16" s="10">
        <f>VLOOKUP(+AE:AE,'FF4exp'!$E$11:$O$110,11)</f>
        <v>20</v>
      </c>
      <c r="AE16" s="10">
        <f>AE15+IF(OR(+F:F="○",+F:F="離"),+$C:$C)</f>
        <v>54873</v>
      </c>
    </row>
    <row r="17" spans="1:33" ht="13.5">
      <c r="A17" t="s">
        <v>67</v>
      </c>
      <c r="K17" t="s">
        <v>66</v>
      </c>
      <c r="R17" s="20">
        <f>VLOOKUP(+S:S,'FF4exp'!$C$11:$O$110,13)</f>
        <v>11</v>
      </c>
      <c r="S17" s="20">
        <f t="shared" si="1"/>
        <v>3371</v>
      </c>
      <c r="T17" s="20">
        <f>VLOOKUP(+U:U,'FF4exp'!$D$11:$O$110,12)</f>
        <v>1</v>
      </c>
      <c r="U17" s="20">
        <f t="shared" si="2"/>
        <v>0</v>
      </c>
      <c r="AB17" s="10">
        <f>VLOOKUP(+AC:AC,'FF4exp'!$B$11:$O$110,14)</f>
        <v>12</v>
      </c>
      <c r="AC17" s="10">
        <f t="shared" si="0"/>
        <v>4771</v>
      </c>
      <c r="AD17" s="10">
        <f>VLOOKUP(+AE:AE,'FF4exp'!$E$11:$O$110,11)</f>
        <v>20</v>
      </c>
      <c r="AE17" s="10">
        <f>AE16+IF(OR(+J:J="○",+J:J="離"),+$C:$C)</f>
        <v>54873</v>
      </c>
      <c r="AF17" s="10">
        <f>VLOOKUP(+AG:AG,'FF4exp'!$F$11:$O$110,10)</f>
        <v>5</v>
      </c>
      <c r="AG17" s="10">
        <v>288</v>
      </c>
    </row>
    <row r="18" spans="1:33" ht="13.5">
      <c r="A18" t="s">
        <v>69</v>
      </c>
      <c r="J18" t="s">
        <v>59</v>
      </c>
      <c r="R18" s="20">
        <f>VLOOKUP(+S:S,'FF4exp'!$C$11:$O$110,13)</f>
        <v>11</v>
      </c>
      <c r="S18" s="20">
        <f t="shared" si="1"/>
        <v>3371</v>
      </c>
      <c r="T18" s="20">
        <f>VLOOKUP(+U:U,'FF4exp'!$D$11:$O$110,12)</f>
        <v>1</v>
      </c>
      <c r="U18" s="20">
        <f t="shared" si="2"/>
        <v>0</v>
      </c>
      <c r="AB18" s="10">
        <f>VLOOKUP(+AC:AC,'FF4exp'!$B$11:$O$110,14)</f>
        <v>12</v>
      </c>
      <c r="AC18" s="10">
        <f t="shared" si="0"/>
        <v>4771</v>
      </c>
      <c r="AD18" s="10">
        <f>VLOOKUP(+AE:AE,'FF4exp'!$E$11:$O$110,11)</f>
        <v>20</v>
      </c>
      <c r="AE18" s="10">
        <f>AE17+IF(OR(+J:J="○",+J:J="離"),+$C:$C)</f>
        <v>54873</v>
      </c>
      <c r="AF18" s="10">
        <f>VLOOKUP(+AG:AG,'FF4exp'!$F$11:$O$110,10)</f>
        <v>5</v>
      </c>
      <c r="AG18" s="10">
        <f aca="true" t="shared" si="3" ref="AG18:AG61">AG17+IF(OR(+K$1:K$65536="○",+K$1:K$65536="離"),+$C:$C)</f>
        <v>288</v>
      </c>
    </row>
    <row r="19" spans="1:33" ht="13.5">
      <c r="A19" t="s">
        <v>24</v>
      </c>
      <c r="B19">
        <v>1500</v>
      </c>
      <c r="C19">
        <f>INT(+B:B/COUNTIF(D19:P19,"○"))</f>
        <v>750</v>
      </c>
      <c r="D19" s="17" t="s">
        <v>59</v>
      </c>
      <c r="E19" s="18" t="s">
        <v>58</v>
      </c>
      <c r="I19" s="8" t="s">
        <v>60</v>
      </c>
      <c r="J19" t="s">
        <v>59</v>
      </c>
      <c r="K19" s="8" t="s">
        <v>60</v>
      </c>
      <c r="R19" s="20">
        <f>VLOOKUP(+S:S,'FF4exp'!$C$11:$O$110,13)</f>
        <v>12</v>
      </c>
      <c r="S19" s="20">
        <f t="shared" si="1"/>
        <v>4121</v>
      </c>
      <c r="T19" s="20">
        <f>VLOOKUP(+U:U,'FF4exp'!$D$11:$O$110,12)</f>
        <v>1</v>
      </c>
      <c r="U19" s="20">
        <f t="shared" si="2"/>
        <v>0</v>
      </c>
      <c r="AB19" s="10">
        <f>VLOOKUP(+AC:AC,'FF4exp'!$B$11:$O$110,14)</f>
        <v>12</v>
      </c>
      <c r="AC19" s="10">
        <f t="shared" si="0"/>
        <v>5521</v>
      </c>
      <c r="AD19" s="10">
        <f>VLOOKUP(+AE:AE,'FF4exp'!$E$11:$O$110,11)</f>
        <v>20</v>
      </c>
      <c r="AE19" s="10">
        <f>AE18+IF(OR(+J:J="○",+J:J="離"),+$C:$C)</f>
        <v>55623</v>
      </c>
      <c r="AF19" s="10">
        <f>VLOOKUP(+AG:AG,'FF4exp'!$F$11:$O$110,10)</f>
        <v>7</v>
      </c>
      <c r="AG19" s="10">
        <f t="shared" si="3"/>
        <v>1038</v>
      </c>
    </row>
    <row r="20" spans="1:33" ht="13.5">
      <c r="A20" t="s">
        <v>25</v>
      </c>
      <c r="B20" s="6">
        <v>800</v>
      </c>
      <c r="C20">
        <f>INT(+B:B/COUNTIF(D20:P20,"○"))</f>
        <v>800</v>
      </c>
      <c r="D20" s="17" t="s">
        <v>59</v>
      </c>
      <c r="E20" s="23" t="s">
        <v>86</v>
      </c>
      <c r="I20" s="23" t="s">
        <v>86</v>
      </c>
      <c r="J20" t="s">
        <v>59</v>
      </c>
      <c r="K20" s="8" t="s">
        <v>60</v>
      </c>
      <c r="R20" s="20">
        <f>VLOOKUP(+S:S,'FF4exp'!$C$11:$O$110,13)</f>
        <v>12</v>
      </c>
      <c r="S20" s="20">
        <f t="shared" si="1"/>
        <v>4921</v>
      </c>
      <c r="T20" s="20">
        <f>VLOOKUP(+U:U,'FF4exp'!$D$11:$O$110,12)</f>
        <v>1</v>
      </c>
      <c r="U20" s="20">
        <f t="shared" si="2"/>
        <v>0</v>
      </c>
      <c r="AB20" s="10">
        <f>VLOOKUP(+AC:AC,'FF4exp'!$B$11:$O$110,14)</f>
        <v>12</v>
      </c>
      <c r="AC20" s="10">
        <f t="shared" si="0"/>
        <v>5521</v>
      </c>
      <c r="AD20" s="10">
        <f>VLOOKUP(+AE:AE,'FF4exp'!$E$11:$O$110,11)</f>
        <v>20</v>
      </c>
      <c r="AE20" s="10">
        <f aca="true" t="shared" si="4" ref="AE20:AE61">AE19+IF(OR(+J$1:J$65536="○",+K$1:K$65536="離"),+$C:$C)</f>
        <v>55623</v>
      </c>
      <c r="AF20" s="10">
        <f>VLOOKUP(+AG:AG,'FF4exp'!$F$11:$O$110,10)</f>
        <v>8</v>
      </c>
      <c r="AG20" s="10">
        <f t="shared" si="3"/>
        <v>1838</v>
      </c>
    </row>
    <row r="21" spans="1:35" ht="13.5">
      <c r="A21" t="s">
        <v>68</v>
      </c>
      <c r="F21" s="17" t="s">
        <v>66</v>
      </c>
      <c r="L21" t="s">
        <v>66</v>
      </c>
      <c r="R21" s="20">
        <f>VLOOKUP(+S:S,'FF4exp'!$C$11:$O$110,13)</f>
        <v>12</v>
      </c>
      <c r="S21" s="20">
        <f t="shared" si="1"/>
        <v>4921</v>
      </c>
      <c r="T21" s="20">
        <f>VLOOKUP(+U:U,'FF4exp'!$D$11:$O$110,12)</f>
        <v>1</v>
      </c>
      <c r="U21" s="20">
        <f t="shared" si="2"/>
        <v>0</v>
      </c>
      <c r="V21" s="20">
        <f>VLOOKUP(+W:W,'FF4exp'!$G$11:$O$110,9)</f>
        <v>10</v>
      </c>
      <c r="W21" s="20">
        <v>2139</v>
      </c>
      <c r="AB21" s="10">
        <f>VLOOKUP(+AC:AC,'FF4exp'!$B$11:$O$110,14)</f>
        <v>12</v>
      </c>
      <c r="AC21" s="10">
        <f t="shared" si="0"/>
        <v>5521</v>
      </c>
      <c r="AD21" s="10">
        <f>VLOOKUP(+AE:AE,'FF4exp'!$E$11:$O$110,11)</f>
        <v>20</v>
      </c>
      <c r="AE21" s="10">
        <f t="shared" si="4"/>
        <v>55623</v>
      </c>
      <c r="AF21" s="10">
        <f>VLOOKUP(+AG:AG,'FF4exp'!$F$11:$O$110,10)</f>
        <v>8</v>
      </c>
      <c r="AG21" s="10">
        <f t="shared" si="3"/>
        <v>1838</v>
      </c>
      <c r="AH21" s="10">
        <f>VLOOKUP(+AI:AI,'FF4exp'!$H$11:$O$110,8)</f>
        <v>10</v>
      </c>
      <c r="AI21" s="10">
        <v>2061</v>
      </c>
    </row>
    <row r="22" spans="1:35" ht="13.5">
      <c r="A22" t="s">
        <v>26</v>
      </c>
      <c r="B22" s="6">
        <v>2418</v>
      </c>
      <c r="C22">
        <f>INT(+B:B/COUNTIF(D22:P22,"○"))</f>
        <v>806</v>
      </c>
      <c r="D22" s="17" t="s">
        <v>59</v>
      </c>
      <c r="E22" s="18" t="s">
        <v>58</v>
      </c>
      <c r="F22" s="18" t="s">
        <v>58</v>
      </c>
      <c r="I22" s="8" t="s">
        <v>60</v>
      </c>
      <c r="J22" t="s">
        <v>59</v>
      </c>
      <c r="K22" s="8" t="s">
        <v>60</v>
      </c>
      <c r="L22" s="8" t="s">
        <v>60</v>
      </c>
      <c r="R22" s="20">
        <f>VLOOKUP(+S:S,'FF4exp'!$C$11:$O$110,13)</f>
        <v>13</v>
      </c>
      <c r="S22" s="20">
        <f t="shared" si="1"/>
        <v>5727</v>
      </c>
      <c r="T22" s="20">
        <f>VLOOKUP(+U:U,'FF4exp'!$D$11:$O$110,12)</f>
        <v>1</v>
      </c>
      <c r="U22" s="20">
        <f t="shared" si="2"/>
        <v>0</v>
      </c>
      <c r="V22" s="20">
        <f>VLOOKUP(+W:W,'FF4exp'!$G$11:$O$110,9)</f>
        <v>10</v>
      </c>
      <c r="W22" s="20">
        <f aca="true" t="shared" si="5" ref="W22:W61">W21+IF(OR(+F$1:F$65536="○",+F$1:F$65536="離"),+$C:$C)</f>
        <v>2139</v>
      </c>
      <c r="AB22" s="10">
        <f>VLOOKUP(+AC:AC,'FF4exp'!$B$11:$O$110,14)</f>
        <v>13</v>
      </c>
      <c r="AC22" s="10">
        <f t="shared" si="0"/>
        <v>6327</v>
      </c>
      <c r="AD22" s="10">
        <f>VLOOKUP(+AE:AE,'FF4exp'!$E$11:$O$110,11)</f>
        <v>20</v>
      </c>
      <c r="AE22" s="10">
        <f t="shared" si="4"/>
        <v>55623</v>
      </c>
      <c r="AF22" s="10">
        <f>VLOOKUP(+AG:AG,'FF4exp'!$F$11:$O$110,10)</f>
        <v>10</v>
      </c>
      <c r="AG22" s="10">
        <f t="shared" si="3"/>
        <v>2644</v>
      </c>
      <c r="AH22" s="10">
        <f>VLOOKUP(+AI:AI,'FF4exp'!$H$11:$O$110,8)</f>
        <v>11</v>
      </c>
      <c r="AI22" s="10">
        <f aca="true" t="shared" si="6" ref="AI22:AI61">AI21+IF(OR(+L$1:L$65536="○",+L$1:L$65536="離"),+$C:$C)</f>
        <v>2867</v>
      </c>
    </row>
    <row r="23" spans="1:35" ht="13.5">
      <c r="A23" t="s">
        <v>82</v>
      </c>
      <c r="F23" s="17" t="s">
        <v>65</v>
      </c>
      <c r="R23" s="20">
        <f>VLOOKUP(+S:S,'FF4exp'!$C$11:$O$110,13)</f>
        <v>13</v>
      </c>
      <c r="S23" s="20">
        <f t="shared" si="1"/>
        <v>5727</v>
      </c>
      <c r="T23" s="20">
        <f>VLOOKUP(+U:U,'FF4exp'!$D$11:$O$110,12)</f>
        <v>1</v>
      </c>
      <c r="U23" s="20">
        <f t="shared" si="2"/>
        <v>0</v>
      </c>
      <c r="V23" s="20">
        <f>VLOOKUP(+W:W,'FF4exp'!$G$11:$O$110,9)</f>
        <v>10</v>
      </c>
      <c r="W23" s="20">
        <f t="shared" si="5"/>
        <v>2139</v>
      </c>
      <c r="AB23" s="10">
        <f>VLOOKUP(+AC:AC,'FF4exp'!$B$11:$O$110,14)</f>
        <v>13</v>
      </c>
      <c r="AC23" s="10">
        <f t="shared" si="0"/>
        <v>6327</v>
      </c>
      <c r="AD23" s="10">
        <f>VLOOKUP(+AE:AE,'FF4exp'!$E$11:$O$110,11)</f>
        <v>20</v>
      </c>
      <c r="AE23" s="10">
        <f t="shared" si="4"/>
        <v>55623</v>
      </c>
      <c r="AF23" s="10">
        <f>VLOOKUP(+AG:AG,'FF4exp'!$F$11:$O$110,10)</f>
        <v>10</v>
      </c>
      <c r="AG23" s="10">
        <f t="shared" si="3"/>
        <v>2644</v>
      </c>
      <c r="AH23" s="10">
        <f>VLOOKUP(+AI:AI,'FF4exp'!$H$11:$O$110,8)</f>
        <v>11</v>
      </c>
      <c r="AI23" s="10">
        <f t="shared" si="6"/>
        <v>2867</v>
      </c>
    </row>
    <row r="24" spans="1:35" ht="13.5">
      <c r="A24" t="s">
        <v>30</v>
      </c>
      <c r="B24" s="6">
        <v>800</v>
      </c>
      <c r="C24">
        <f aca="true" t="shared" si="7" ref="C24:C29">INT(+B$1:B$65536/COUNTIF(D24:P24,"○"))</f>
        <v>266</v>
      </c>
      <c r="D24" s="17" t="s">
        <v>59</v>
      </c>
      <c r="E24" s="23" t="s">
        <v>86</v>
      </c>
      <c r="F24" s="17" t="s">
        <v>59</v>
      </c>
      <c r="I24" s="8" t="s">
        <v>60</v>
      </c>
      <c r="J24" t="s">
        <v>59</v>
      </c>
      <c r="K24" s="8" t="s">
        <v>60</v>
      </c>
      <c r="L24" s="8" t="s">
        <v>60</v>
      </c>
      <c r="R24" s="20">
        <f>VLOOKUP(+S:S,'FF4exp'!$C$11:$O$110,13)</f>
        <v>13</v>
      </c>
      <c r="S24" s="20">
        <f t="shared" si="1"/>
        <v>5993</v>
      </c>
      <c r="T24" s="20">
        <f>VLOOKUP(+U:U,'FF4exp'!$D$11:$O$110,12)</f>
        <v>1</v>
      </c>
      <c r="U24" s="20">
        <f t="shared" si="2"/>
        <v>0</v>
      </c>
      <c r="V24" s="20">
        <f>VLOOKUP(+W:W,'FF4exp'!$G$11:$O$110,9)</f>
        <v>10</v>
      </c>
      <c r="W24" s="20">
        <f t="shared" si="5"/>
        <v>2405</v>
      </c>
      <c r="AB24" s="10">
        <f>VLOOKUP(+AC:AC,'FF4exp'!$B$11:$O$110,14)</f>
        <v>13</v>
      </c>
      <c r="AC24" s="10">
        <f t="shared" si="0"/>
        <v>6593</v>
      </c>
      <c r="AD24" s="10">
        <f>VLOOKUP(+AE:AE,'FF4exp'!$E$11:$O$110,11)</f>
        <v>20</v>
      </c>
      <c r="AE24" s="10">
        <f t="shared" si="4"/>
        <v>55623</v>
      </c>
      <c r="AF24" s="10">
        <f>VLOOKUP(+AG:AG,'FF4exp'!$F$11:$O$110,10)</f>
        <v>10</v>
      </c>
      <c r="AG24" s="10">
        <f t="shared" si="3"/>
        <v>2910</v>
      </c>
      <c r="AH24" s="10">
        <f>VLOOKUP(+AI:AI,'FF4exp'!$H$11:$O$110,8)</f>
        <v>11</v>
      </c>
      <c r="AI24" s="10">
        <f t="shared" si="6"/>
        <v>3133</v>
      </c>
    </row>
    <row r="25" spans="1:35" ht="13.5">
      <c r="A25" t="s">
        <v>27</v>
      </c>
      <c r="B25" s="6">
        <v>477</v>
      </c>
      <c r="C25">
        <f t="shared" si="7"/>
        <v>159</v>
      </c>
      <c r="D25" s="17" t="s">
        <v>59</v>
      </c>
      <c r="E25" s="23" t="s">
        <v>86</v>
      </c>
      <c r="F25" s="17" t="s">
        <v>59</v>
      </c>
      <c r="I25" s="8" t="s">
        <v>60</v>
      </c>
      <c r="J25" t="s">
        <v>59</v>
      </c>
      <c r="K25" s="8" t="s">
        <v>60</v>
      </c>
      <c r="L25" s="8" t="s">
        <v>60</v>
      </c>
      <c r="R25" s="20">
        <f>VLOOKUP(+S:S,'FF4exp'!$C$11:$O$110,13)</f>
        <v>13</v>
      </c>
      <c r="S25" s="20">
        <f t="shared" si="1"/>
        <v>6152</v>
      </c>
      <c r="T25" s="20">
        <f>VLOOKUP(+U:U,'FF4exp'!$D$11:$O$110,12)</f>
        <v>1</v>
      </c>
      <c r="U25" s="20">
        <f t="shared" si="2"/>
        <v>0</v>
      </c>
      <c r="V25" s="20">
        <f>VLOOKUP(+W:W,'FF4exp'!$G$11:$O$110,9)</f>
        <v>10</v>
      </c>
      <c r="W25" s="20">
        <f t="shared" si="5"/>
        <v>2564</v>
      </c>
      <c r="AB25" s="10">
        <f>VLOOKUP(+AC:AC,'FF4exp'!$B$11:$O$110,14)</f>
        <v>13</v>
      </c>
      <c r="AC25" s="10">
        <f t="shared" si="0"/>
        <v>6752</v>
      </c>
      <c r="AD25" s="10">
        <f>VLOOKUP(+AE:AE,'FF4exp'!$E$11:$O$110,11)</f>
        <v>20</v>
      </c>
      <c r="AE25" s="10">
        <f t="shared" si="4"/>
        <v>55623</v>
      </c>
      <c r="AF25" s="10">
        <f>VLOOKUP(+AG:AG,'FF4exp'!$F$11:$O$110,10)</f>
        <v>10</v>
      </c>
      <c r="AG25" s="10">
        <f t="shared" si="3"/>
        <v>3069</v>
      </c>
      <c r="AH25" s="10">
        <f>VLOOKUP(+AI:AI,'FF4exp'!$H$11:$O$110,8)</f>
        <v>11</v>
      </c>
      <c r="AI25" s="10">
        <f t="shared" si="6"/>
        <v>3292</v>
      </c>
    </row>
    <row r="26" spans="1:35" ht="13.5">
      <c r="A26" t="s">
        <v>30</v>
      </c>
      <c r="B26" s="6">
        <v>800</v>
      </c>
      <c r="C26">
        <f t="shared" si="7"/>
        <v>266</v>
      </c>
      <c r="D26" s="17" t="s">
        <v>59</v>
      </c>
      <c r="E26" s="23" t="s">
        <v>86</v>
      </c>
      <c r="F26" s="17" t="s">
        <v>59</v>
      </c>
      <c r="I26" s="8" t="s">
        <v>60</v>
      </c>
      <c r="J26" t="s">
        <v>59</v>
      </c>
      <c r="K26" s="8" t="s">
        <v>60</v>
      </c>
      <c r="L26" s="8" t="s">
        <v>60</v>
      </c>
      <c r="R26" s="20">
        <f>VLOOKUP(+S:S,'FF4exp'!$C$11:$O$110,13)</f>
        <v>13</v>
      </c>
      <c r="S26" s="20">
        <f t="shared" si="1"/>
        <v>6418</v>
      </c>
      <c r="T26" s="20">
        <f>VLOOKUP(+U:U,'FF4exp'!$D$11:$O$110,12)</f>
        <v>1</v>
      </c>
      <c r="U26" s="20">
        <f t="shared" si="2"/>
        <v>0</v>
      </c>
      <c r="V26" s="20">
        <f>VLOOKUP(+W:W,'FF4exp'!$G$11:$O$110,9)</f>
        <v>10</v>
      </c>
      <c r="W26" s="20">
        <f t="shared" si="5"/>
        <v>2830</v>
      </c>
      <c r="AB26" s="10">
        <f>VLOOKUP(+AC:AC,'FF4exp'!$B$11:$O$110,14)</f>
        <v>13</v>
      </c>
      <c r="AC26" s="10">
        <f t="shared" si="0"/>
        <v>7018</v>
      </c>
      <c r="AD26" s="10">
        <f>VLOOKUP(+AE:AE,'FF4exp'!$E$11:$O$110,11)</f>
        <v>20</v>
      </c>
      <c r="AE26" s="10">
        <f t="shared" si="4"/>
        <v>55623</v>
      </c>
      <c r="AF26" s="10">
        <f>VLOOKUP(+AG:AG,'FF4exp'!$F$11:$O$110,10)</f>
        <v>10</v>
      </c>
      <c r="AG26" s="10">
        <f t="shared" si="3"/>
        <v>3335</v>
      </c>
      <c r="AH26" s="10">
        <f>VLOOKUP(+AI:AI,'FF4exp'!$H$11:$O$110,8)</f>
        <v>11</v>
      </c>
      <c r="AI26" s="10">
        <f t="shared" si="6"/>
        <v>3558</v>
      </c>
    </row>
    <row r="27" spans="1:35" ht="13.5">
      <c r="A27" t="s">
        <v>28</v>
      </c>
      <c r="B27" s="6">
        <v>315</v>
      </c>
      <c r="C27">
        <f t="shared" si="7"/>
        <v>105</v>
      </c>
      <c r="D27" s="17" t="s">
        <v>59</v>
      </c>
      <c r="E27" s="23" t="s">
        <v>86</v>
      </c>
      <c r="F27" s="17" t="s">
        <v>59</v>
      </c>
      <c r="I27" s="8" t="s">
        <v>60</v>
      </c>
      <c r="J27" t="s">
        <v>59</v>
      </c>
      <c r="K27" s="8" t="s">
        <v>60</v>
      </c>
      <c r="L27" s="8" t="s">
        <v>60</v>
      </c>
      <c r="R27" s="20">
        <f>VLOOKUP(+S:S,'FF4exp'!$C$11:$O$110,13)</f>
        <v>13</v>
      </c>
      <c r="S27" s="20">
        <f t="shared" si="1"/>
        <v>6523</v>
      </c>
      <c r="T27" s="20">
        <f>VLOOKUP(+U:U,'FF4exp'!$D$11:$O$110,12)</f>
        <v>1</v>
      </c>
      <c r="U27" s="20">
        <f t="shared" si="2"/>
        <v>0</v>
      </c>
      <c r="V27" s="20">
        <f>VLOOKUP(+W:W,'FF4exp'!$G$11:$O$110,9)</f>
        <v>10</v>
      </c>
      <c r="W27" s="20">
        <f t="shared" si="5"/>
        <v>2935</v>
      </c>
      <c r="AB27" s="10">
        <f>VLOOKUP(+AC:AC,'FF4exp'!$B$11:$O$110,14)</f>
        <v>13</v>
      </c>
      <c r="AC27" s="10">
        <f t="shared" si="0"/>
        <v>7123</v>
      </c>
      <c r="AD27" s="10">
        <f>VLOOKUP(+AE:AE,'FF4exp'!$E$11:$O$110,11)</f>
        <v>20</v>
      </c>
      <c r="AE27" s="10">
        <f t="shared" si="4"/>
        <v>55623</v>
      </c>
      <c r="AF27" s="10">
        <f>VLOOKUP(+AG:AG,'FF4exp'!$F$11:$O$110,10)</f>
        <v>11</v>
      </c>
      <c r="AG27" s="10">
        <f t="shared" si="3"/>
        <v>3440</v>
      </c>
      <c r="AH27" s="10">
        <f>VLOOKUP(+AI:AI,'FF4exp'!$H$11:$O$110,8)</f>
        <v>11</v>
      </c>
      <c r="AI27" s="10">
        <f t="shared" si="6"/>
        <v>3663</v>
      </c>
    </row>
    <row r="28" spans="1:35" ht="13.5">
      <c r="A28" t="s">
        <v>27</v>
      </c>
      <c r="B28" s="6">
        <v>477</v>
      </c>
      <c r="C28">
        <f t="shared" si="7"/>
        <v>159</v>
      </c>
      <c r="D28" s="17" t="s">
        <v>59</v>
      </c>
      <c r="E28" s="23" t="s">
        <v>86</v>
      </c>
      <c r="F28" s="17" t="s">
        <v>59</v>
      </c>
      <c r="I28" s="8" t="s">
        <v>60</v>
      </c>
      <c r="J28" t="s">
        <v>59</v>
      </c>
      <c r="K28" s="8" t="s">
        <v>60</v>
      </c>
      <c r="L28" s="8" t="s">
        <v>60</v>
      </c>
      <c r="R28" s="20">
        <f>VLOOKUP(+S:S,'FF4exp'!$C$11:$O$110,13)</f>
        <v>13</v>
      </c>
      <c r="S28" s="20">
        <f t="shared" si="1"/>
        <v>6682</v>
      </c>
      <c r="T28" s="20">
        <f>VLOOKUP(+U:U,'FF4exp'!$D$11:$O$110,12)</f>
        <v>1</v>
      </c>
      <c r="U28" s="20">
        <f t="shared" si="2"/>
        <v>0</v>
      </c>
      <c r="V28" s="20">
        <f>VLOOKUP(+W:W,'FF4exp'!$G$11:$O$110,9)</f>
        <v>11</v>
      </c>
      <c r="W28" s="20">
        <f t="shared" si="5"/>
        <v>3094</v>
      </c>
      <c r="AB28" s="10">
        <f>VLOOKUP(+AC:AC,'FF4exp'!$B$11:$O$110,14)</f>
        <v>13</v>
      </c>
      <c r="AC28" s="10">
        <f t="shared" si="0"/>
        <v>7282</v>
      </c>
      <c r="AD28" s="10">
        <f>VLOOKUP(+AE:AE,'FF4exp'!$E$11:$O$110,11)</f>
        <v>20</v>
      </c>
      <c r="AE28" s="10">
        <f t="shared" si="4"/>
        <v>55623</v>
      </c>
      <c r="AF28" s="10">
        <f>VLOOKUP(+AG:AG,'FF4exp'!$F$11:$O$110,10)</f>
        <v>11</v>
      </c>
      <c r="AG28" s="10">
        <f t="shared" si="3"/>
        <v>3599</v>
      </c>
      <c r="AH28" s="10">
        <f>VLOOKUP(+AI:AI,'FF4exp'!$H$11:$O$110,8)</f>
        <v>11</v>
      </c>
      <c r="AI28" s="10">
        <f t="shared" si="6"/>
        <v>3822</v>
      </c>
    </row>
    <row r="29" spans="1:35" ht="13.5">
      <c r="A29" t="s">
        <v>30</v>
      </c>
      <c r="B29" s="6">
        <v>800</v>
      </c>
      <c r="C29">
        <f t="shared" si="7"/>
        <v>266</v>
      </c>
      <c r="D29" s="17" t="s">
        <v>59</v>
      </c>
      <c r="E29" s="23" t="s">
        <v>86</v>
      </c>
      <c r="F29" s="17" t="s">
        <v>59</v>
      </c>
      <c r="I29" s="8" t="s">
        <v>60</v>
      </c>
      <c r="J29" t="s">
        <v>59</v>
      </c>
      <c r="K29" s="8" t="s">
        <v>60</v>
      </c>
      <c r="L29" s="8" t="s">
        <v>60</v>
      </c>
      <c r="R29" s="20">
        <f>VLOOKUP(+S:S,'FF4exp'!$C$11:$O$110,13)</f>
        <v>14</v>
      </c>
      <c r="S29" s="20">
        <f t="shared" si="1"/>
        <v>6948</v>
      </c>
      <c r="T29" s="20">
        <f>VLOOKUP(+U:U,'FF4exp'!$D$11:$O$110,12)</f>
        <v>1</v>
      </c>
      <c r="U29" s="20">
        <f t="shared" si="2"/>
        <v>0</v>
      </c>
      <c r="V29" s="20">
        <f>VLOOKUP(+W:W,'FF4exp'!$G$11:$O$110,9)</f>
        <v>11</v>
      </c>
      <c r="W29" s="20">
        <f t="shared" si="5"/>
        <v>3360</v>
      </c>
      <c r="AB29" s="10">
        <f>VLOOKUP(+AC:AC,'FF4exp'!$B$11:$O$110,14)</f>
        <v>13</v>
      </c>
      <c r="AC29" s="10">
        <f t="shared" si="0"/>
        <v>7548</v>
      </c>
      <c r="AD29" s="10">
        <f>VLOOKUP(+AE:AE,'FF4exp'!$E$11:$O$110,11)</f>
        <v>20</v>
      </c>
      <c r="AE29" s="10">
        <f t="shared" si="4"/>
        <v>55623</v>
      </c>
      <c r="AF29" s="10">
        <f>VLOOKUP(+AG:AG,'FF4exp'!$F$11:$O$110,10)</f>
        <v>11</v>
      </c>
      <c r="AG29" s="10">
        <f t="shared" si="3"/>
        <v>3865</v>
      </c>
      <c r="AH29" s="10">
        <f>VLOOKUP(+AI:AI,'FF4exp'!$H$11:$O$110,8)</f>
        <v>12</v>
      </c>
      <c r="AI29" s="10">
        <f t="shared" si="6"/>
        <v>4088</v>
      </c>
    </row>
    <row r="30" spans="1:35" ht="13.5">
      <c r="A30" t="s">
        <v>83</v>
      </c>
      <c r="E30" s="17" t="s">
        <v>65</v>
      </c>
      <c r="K30" t="s">
        <v>65</v>
      </c>
      <c r="L30" t="s">
        <v>65</v>
      </c>
      <c r="R30" s="20">
        <f>VLOOKUP(+S:S,'FF4exp'!$C$11:$O$110,13)</f>
        <v>14</v>
      </c>
      <c r="S30" s="20">
        <f t="shared" si="1"/>
        <v>6948</v>
      </c>
      <c r="T30" s="20">
        <f>VLOOKUP(+U:U,'FF4exp'!$D$11:$O$110,12)</f>
        <v>1</v>
      </c>
      <c r="U30" s="20">
        <f t="shared" si="2"/>
        <v>0</v>
      </c>
      <c r="V30" s="20">
        <f>VLOOKUP(+W:W,'FF4exp'!$G$11:$O$110,9)</f>
        <v>11</v>
      </c>
      <c r="W30" s="20">
        <f t="shared" si="5"/>
        <v>3360</v>
      </c>
      <c r="AB30" s="10">
        <f>VLOOKUP(+AC:AC,'FF4exp'!$B$11:$O$110,14)</f>
        <v>13</v>
      </c>
      <c r="AC30" s="10">
        <f t="shared" si="0"/>
        <v>7548</v>
      </c>
      <c r="AD30" s="10">
        <f>VLOOKUP(+AE:AE,'FF4exp'!$E$11:$O$110,11)</f>
        <v>20</v>
      </c>
      <c r="AE30" s="10">
        <f t="shared" si="4"/>
        <v>55623</v>
      </c>
      <c r="AF30" s="10">
        <f>VLOOKUP(+AG:AG,'FF4exp'!$F$11:$O$110,10)</f>
        <v>11</v>
      </c>
      <c r="AG30" s="10">
        <f t="shared" si="3"/>
        <v>3865</v>
      </c>
      <c r="AH30" s="10">
        <f>VLOOKUP(+AI:AI,'FF4exp'!$H$11:$O$110,8)</f>
        <v>12</v>
      </c>
      <c r="AI30" s="10">
        <f t="shared" si="6"/>
        <v>4088</v>
      </c>
    </row>
    <row r="31" spans="1:39" ht="13.5">
      <c r="A31" t="s">
        <v>78</v>
      </c>
      <c r="J31" t="s">
        <v>66</v>
      </c>
      <c r="M31" t="s">
        <v>66</v>
      </c>
      <c r="N31" t="s">
        <v>66</v>
      </c>
      <c r="R31" s="20">
        <f>VLOOKUP(+S:S,'FF4exp'!$C$11:$O$110,13)</f>
        <v>14</v>
      </c>
      <c r="S31" s="20">
        <f t="shared" si="1"/>
        <v>6948</v>
      </c>
      <c r="T31" s="20">
        <f>VLOOKUP(+U:U,'FF4exp'!$D$11:$O$110,12)</f>
        <v>1</v>
      </c>
      <c r="U31" s="20">
        <f t="shared" si="2"/>
        <v>0</v>
      </c>
      <c r="V31" s="20">
        <f>VLOOKUP(+W:W,'FF4exp'!$G$11:$O$110,9)</f>
        <v>11</v>
      </c>
      <c r="W31" s="20">
        <f t="shared" si="5"/>
        <v>3360</v>
      </c>
      <c r="AB31" s="10">
        <f>VLOOKUP(+AC:AC,'FF4exp'!$B$11:$O$110,14)</f>
        <v>13</v>
      </c>
      <c r="AC31" s="10">
        <f t="shared" si="0"/>
        <v>7548</v>
      </c>
      <c r="AD31" s="10">
        <f>VLOOKUP(+AE:AE,'FF4exp'!$E$11:$O$110,11)</f>
        <v>20</v>
      </c>
      <c r="AE31" s="10">
        <f t="shared" si="4"/>
        <v>55623</v>
      </c>
      <c r="AF31" s="10">
        <f>VLOOKUP(+AG:AG,'FF4exp'!$F$11:$O$110,10)</f>
        <v>11</v>
      </c>
      <c r="AG31" s="10">
        <f t="shared" si="3"/>
        <v>3865</v>
      </c>
      <c r="AH31" s="10">
        <f>VLOOKUP(+AI:AI,'FF4exp'!$H$11:$O$110,8)</f>
        <v>12</v>
      </c>
      <c r="AI31" s="10">
        <f t="shared" si="6"/>
        <v>4088</v>
      </c>
      <c r="AJ31" s="10">
        <f>VLOOKUP(+AK:AK,'FF4exp'!$I$11:$O$110,7)</f>
        <v>10</v>
      </c>
      <c r="AK31" s="10">
        <v>1957</v>
      </c>
      <c r="AL31" s="10">
        <f>VLOOKUP(+AM:AM,'FF4exp'!$J$11:$O$110,6)</f>
        <v>10</v>
      </c>
      <c r="AM31" s="10">
        <v>1957</v>
      </c>
    </row>
    <row r="32" spans="1:39" ht="13.5">
      <c r="A32" t="s">
        <v>100</v>
      </c>
      <c r="B32" s="6">
        <v>3400</v>
      </c>
      <c r="C32">
        <f>INT(+B:B/COUNTIF(D32:P32,"○"))</f>
        <v>850</v>
      </c>
      <c r="D32" s="17" t="s">
        <v>59</v>
      </c>
      <c r="E32" s="17" t="s">
        <v>59</v>
      </c>
      <c r="F32" s="17" t="s">
        <v>59</v>
      </c>
      <c r="I32" s="8" t="s">
        <v>60</v>
      </c>
      <c r="J32" s="8" t="s">
        <v>60</v>
      </c>
      <c r="K32" t="s">
        <v>59</v>
      </c>
      <c r="L32" t="s">
        <v>65</v>
      </c>
      <c r="M32" s="8" t="s">
        <v>60</v>
      </c>
      <c r="N32" s="8" t="s">
        <v>60</v>
      </c>
      <c r="R32" s="20">
        <f>VLOOKUP(+S:S,'FF4exp'!$C$11:$O$110,13)</f>
        <v>14</v>
      </c>
      <c r="S32" s="20">
        <f t="shared" si="1"/>
        <v>7798</v>
      </c>
      <c r="T32" s="20">
        <f>VLOOKUP(+U:U,'FF4exp'!$D$11:$O$110,12)</f>
        <v>6</v>
      </c>
      <c r="U32" s="20">
        <f t="shared" si="2"/>
        <v>850</v>
      </c>
      <c r="V32" s="20">
        <f>VLOOKUP(+W:W,'FF4exp'!$G$11:$O$110,9)</f>
        <v>12</v>
      </c>
      <c r="W32" s="20">
        <f t="shared" si="5"/>
        <v>4210</v>
      </c>
      <c r="AB32" s="10">
        <f>VLOOKUP(+AC:AC,'FF4exp'!$B$11:$O$110,14)</f>
        <v>14</v>
      </c>
      <c r="AC32" s="10">
        <f t="shared" si="0"/>
        <v>8398</v>
      </c>
      <c r="AD32" s="10">
        <f>VLOOKUP(+AE:AE,'FF4exp'!$E$11:$O$110,11)</f>
        <v>20</v>
      </c>
      <c r="AE32" s="10">
        <f t="shared" si="4"/>
        <v>56473</v>
      </c>
      <c r="AF32" s="10">
        <f>VLOOKUP(+AG:AG,'FF4exp'!$F$11:$O$110,10)</f>
        <v>12</v>
      </c>
      <c r="AG32" s="10">
        <f t="shared" si="3"/>
        <v>4715</v>
      </c>
      <c r="AH32" s="10">
        <f>VLOOKUP(+AI:AI,'FF4exp'!$H$11:$O$110,8)</f>
        <v>12</v>
      </c>
      <c r="AI32" s="10">
        <f t="shared" si="6"/>
        <v>4938</v>
      </c>
      <c r="AJ32" s="10">
        <f>VLOOKUP(+AK:AK,'FF4exp'!$I$11:$O$110,7)</f>
        <v>11</v>
      </c>
      <c r="AK32" s="10">
        <f aca="true" t="shared" si="8" ref="AK32:AK61">AK31+IF(OR(+M$1:M$65536="○",+M$1:M$65536="離"),+$C:$C)</f>
        <v>2807</v>
      </c>
      <c r="AL32" s="10">
        <f>VLOOKUP(+AM:AM,'FF4exp'!$J$11:$O$110,6)</f>
        <v>11</v>
      </c>
      <c r="AM32" s="10">
        <f aca="true" t="shared" si="9" ref="AM32:AM61">AM31+IF(OR(+N$1:N$65536="○",+N$1:N$65536="離"),+$C:$C)</f>
        <v>2807</v>
      </c>
    </row>
    <row r="33" spans="1:39" ht="13.5">
      <c r="A33" t="s">
        <v>31</v>
      </c>
      <c r="B33" s="6">
        <v>3600</v>
      </c>
      <c r="C33">
        <f>INT(+B:B/COUNTIF(D33:P33,"○"))</f>
        <v>900</v>
      </c>
      <c r="D33" s="17" t="s">
        <v>59</v>
      </c>
      <c r="E33" s="17" t="s">
        <v>59</v>
      </c>
      <c r="F33" s="17" t="s">
        <v>59</v>
      </c>
      <c r="I33" s="8" t="s">
        <v>60</v>
      </c>
      <c r="J33" s="8" t="s">
        <v>60</v>
      </c>
      <c r="K33" t="s">
        <v>59</v>
      </c>
      <c r="L33" t="s">
        <v>65</v>
      </c>
      <c r="M33" s="8" t="s">
        <v>60</v>
      </c>
      <c r="N33" s="8" t="s">
        <v>60</v>
      </c>
      <c r="R33" s="20">
        <f>VLOOKUP(+S:S,'FF4exp'!$C$11:$O$110,13)</f>
        <v>15</v>
      </c>
      <c r="S33" s="20">
        <f t="shared" si="1"/>
        <v>8698</v>
      </c>
      <c r="T33" s="20">
        <f>VLOOKUP(+U:U,'FF4exp'!$D$11:$O$110,12)</f>
        <v>8</v>
      </c>
      <c r="U33" s="20">
        <f t="shared" si="2"/>
        <v>1750</v>
      </c>
      <c r="V33" s="20">
        <f>VLOOKUP(+W:W,'FF4exp'!$G$11:$O$110,9)</f>
        <v>12</v>
      </c>
      <c r="W33" s="20">
        <f t="shared" si="5"/>
        <v>5110</v>
      </c>
      <c r="AB33" s="10">
        <f>VLOOKUP(+AC:AC,'FF4exp'!$B$11:$O$110,14)</f>
        <v>14</v>
      </c>
      <c r="AC33" s="10">
        <f t="shared" si="0"/>
        <v>9298</v>
      </c>
      <c r="AD33" s="10">
        <f>VLOOKUP(+AE:AE,'FF4exp'!$E$11:$O$110,11)</f>
        <v>20</v>
      </c>
      <c r="AE33" s="10">
        <f t="shared" si="4"/>
        <v>57373</v>
      </c>
      <c r="AF33" s="10">
        <f>VLOOKUP(+AG:AG,'FF4exp'!$F$11:$O$110,10)</f>
        <v>12</v>
      </c>
      <c r="AG33" s="10">
        <f t="shared" si="3"/>
        <v>5615</v>
      </c>
      <c r="AH33" s="10">
        <f>VLOOKUP(+AI:AI,'FF4exp'!$H$11:$O$110,8)</f>
        <v>13</v>
      </c>
      <c r="AI33" s="10">
        <f t="shared" si="6"/>
        <v>5838</v>
      </c>
      <c r="AJ33" s="10">
        <f>VLOOKUP(+AK:AK,'FF4exp'!$I$11:$O$110,7)</f>
        <v>12</v>
      </c>
      <c r="AK33" s="10">
        <f t="shared" si="8"/>
        <v>3707</v>
      </c>
      <c r="AL33" s="10">
        <f>VLOOKUP(+AM:AM,'FF4exp'!$J$11:$O$110,6)</f>
        <v>12</v>
      </c>
      <c r="AM33" s="10">
        <f t="shared" si="9"/>
        <v>3707</v>
      </c>
    </row>
    <row r="34" spans="1:39" ht="13.5">
      <c r="A34" t="s">
        <v>76</v>
      </c>
      <c r="G34" s="17" t="s">
        <v>66</v>
      </c>
      <c r="I34" t="s">
        <v>59</v>
      </c>
      <c r="R34" s="20">
        <f>VLOOKUP(+S:S,'FF4exp'!$C$11:$O$110,13)</f>
        <v>15</v>
      </c>
      <c r="S34" s="20">
        <f t="shared" si="1"/>
        <v>8698</v>
      </c>
      <c r="T34" s="20">
        <f>VLOOKUP(+U:U,'FF4exp'!$D$11:$O$110,12)</f>
        <v>8</v>
      </c>
      <c r="U34" s="20">
        <f t="shared" si="2"/>
        <v>1750</v>
      </c>
      <c r="V34" s="20">
        <f>VLOOKUP(+W:W,'FF4exp'!$G$11:$O$110,9)</f>
        <v>12</v>
      </c>
      <c r="W34" s="20">
        <f t="shared" si="5"/>
        <v>5110</v>
      </c>
      <c r="X34" s="20">
        <f>VLOOKUP(+Y:Y,'FF4exp'!$K$11:$O$110,5)</f>
        <v>1</v>
      </c>
      <c r="Y34" s="20">
        <v>0</v>
      </c>
      <c r="AB34" s="10">
        <f>VLOOKUP(+AC:AC,'FF4exp'!$B$11:$O$110,14)</f>
        <v>14</v>
      </c>
      <c r="AC34" s="10">
        <f t="shared" si="0"/>
        <v>9298</v>
      </c>
      <c r="AD34" s="10">
        <f>VLOOKUP(+AE:AE,'FF4exp'!$E$11:$O$110,11)</f>
        <v>20</v>
      </c>
      <c r="AE34" s="10">
        <f t="shared" si="4"/>
        <v>57373</v>
      </c>
      <c r="AF34" s="10">
        <f>VLOOKUP(+AG:AG,'FF4exp'!$F$11:$O$110,10)</f>
        <v>12</v>
      </c>
      <c r="AG34" s="10">
        <f t="shared" si="3"/>
        <v>5615</v>
      </c>
      <c r="AH34" s="10">
        <f>VLOOKUP(+AI:AI,'FF4exp'!$H$11:$O$110,8)</f>
        <v>13</v>
      </c>
      <c r="AI34" s="10">
        <f t="shared" si="6"/>
        <v>5838</v>
      </c>
      <c r="AJ34" s="10">
        <f>VLOOKUP(+AK:AK,'FF4exp'!$I$11:$O$110,7)</f>
        <v>12</v>
      </c>
      <c r="AK34" s="10">
        <f t="shared" si="8"/>
        <v>3707</v>
      </c>
      <c r="AL34" s="10">
        <f>VLOOKUP(+AM:AM,'FF4exp'!$J$11:$O$110,6)</f>
        <v>12</v>
      </c>
      <c r="AM34" s="10">
        <f t="shared" si="9"/>
        <v>3707</v>
      </c>
    </row>
    <row r="35" spans="1:39" ht="13.5">
      <c r="A35" t="s">
        <v>79</v>
      </c>
      <c r="L35" t="s">
        <v>66</v>
      </c>
      <c r="R35" s="20">
        <f>VLOOKUP(+S:S,'FF4exp'!$C$11:$O$110,13)</f>
        <v>15</v>
      </c>
      <c r="S35" s="20">
        <f t="shared" si="1"/>
        <v>8698</v>
      </c>
      <c r="T35" s="20">
        <f>VLOOKUP(+U:U,'FF4exp'!$D$11:$O$110,12)</f>
        <v>8</v>
      </c>
      <c r="U35" s="20">
        <f t="shared" si="2"/>
        <v>1750</v>
      </c>
      <c r="V35" s="20">
        <f>VLOOKUP(+W:W,'FF4exp'!$G$11:$O$110,9)</f>
        <v>12</v>
      </c>
      <c r="W35" s="20">
        <f t="shared" si="5"/>
        <v>5110</v>
      </c>
      <c r="X35" s="20">
        <f>VLOOKUP(+Y:Y,'FF4exp'!$K$11:$O$110,5)</f>
        <v>1</v>
      </c>
      <c r="Y35" s="20">
        <f aca="true" t="shared" si="10" ref="Y35:Y61">Y34+IF(OR(+G$1:G$65536="○",+G$1:G$65536="離"),+$C:$C)</f>
        <v>0</v>
      </c>
      <c r="AB35" s="10">
        <f>VLOOKUP(+AC:AC,'FF4exp'!$B$11:$O$110,14)</f>
        <v>14</v>
      </c>
      <c r="AC35" s="10">
        <f t="shared" si="0"/>
        <v>9298</v>
      </c>
      <c r="AD35" s="10">
        <f>VLOOKUP(+AE:AE,'FF4exp'!$E$11:$O$110,11)</f>
        <v>20</v>
      </c>
      <c r="AE35" s="10">
        <f t="shared" si="4"/>
        <v>57373</v>
      </c>
      <c r="AF35" s="10">
        <f>VLOOKUP(+AG:AG,'FF4exp'!$F$11:$O$110,10)</f>
        <v>12</v>
      </c>
      <c r="AG35" s="10">
        <f t="shared" si="3"/>
        <v>5615</v>
      </c>
      <c r="AH35" s="10">
        <f>VLOOKUP(+AI:AI,'FF4exp'!$H$11:$O$110,8)</f>
        <v>13</v>
      </c>
      <c r="AI35" s="10">
        <f t="shared" si="6"/>
        <v>5838</v>
      </c>
      <c r="AJ35" s="10">
        <f>VLOOKUP(+AK:AK,'FF4exp'!$I$11:$O$110,7)</f>
        <v>12</v>
      </c>
      <c r="AK35" s="10">
        <f t="shared" si="8"/>
        <v>3707</v>
      </c>
      <c r="AL35" s="10">
        <f>VLOOKUP(+AM:AM,'FF4exp'!$J$11:$O$110,6)</f>
        <v>12</v>
      </c>
      <c r="AM35" s="10">
        <f t="shared" si="9"/>
        <v>3707</v>
      </c>
    </row>
    <row r="36" spans="1:39" ht="13.5">
      <c r="A36" t="s">
        <v>32</v>
      </c>
      <c r="B36">
        <v>4820</v>
      </c>
      <c r="C36">
        <f>INT(+B:B/COUNTIF(D36:P36,"○"))</f>
        <v>1205</v>
      </c>
      <c r="D36" s="17" t="s">
        <v>59</v>
      </c>
      <c r="E36" s="17" t="s">
        <v>59</v>
      </c>
      <c r="F36" s="17" t="s">
        <v>59</v>
      </c>
      <c r="G36" s="23" t="s">
        <v>58</v>
      </c>
      <c r="I36" t="s">
        <v>59</v>
      </c>
      <c r="J36" s="8" t="s">
        <v>60</v>
      </c>
      <c r="K36" t="s">
        <v>59</v>
      </c>
      <c r="L36" s="8" t="s">
        <v>60</v>
      </c>
      <c r="M36" s="8" t="s">
        <v>60</v>
      </c>
      <c r="N36" s="8" t="s">
        <v>60</v>
      </c>
      <c r="R36" s="20">
        <f>VLOOKUP(+S:S,'FF4exp'!$C$11:$O$110,13)</f>
        <v>15</v>
      </c>
      <c r="S36" s="20">
        <f t="shared" si="1"/>
        <v>9903</v>
      </c>
      <c r="T36" s="20">
        <f>VLOOKUP(+U:U,'FF4exp'!$D$11:$O$110,12)</f>
        <v>10</v>
      </c>
      <c r="U36" s="20">
        <f t="shared" si="2"/>
        <v>2955</v>
      </c>
      <c r="V36" s="20">
        <f>VLOOKUP(+W:W,'FF4exp'!$G$11:$O$110,9)</f>
        <v>13</v>
      </c>
      <c r="W36" s="20">
        <f t="shared" si="5"/>
        <v>6315</v>
      </c>
      <c r="X36" s="20">
        <f>VLOOKUP(+Y:Y,'FF4exp'!$K$11:$O$110,5)</f>
        <v>1</v>
      </c>
      <c r="Y36" s="20">
        <f t="shared" si="10"/>
        <v>0</v>
      </c>
      <c r="AB36" s="10">
        <f>VLOOKUP(+AC:AC,'FF4exp'!$B$11:$O$110,14)</f>
        <v>15</v>
      </c>
      <c r="AC36" s="10">
        <f t="shared" si="0"/>
        <v>10503</v>
      </c>
      <c r="AD36" s="10">
        <f>VLOOKUP(+AE:AE,'FF4exp'!$E$11:$O$110,11)</f>
        <v>20</v>
      </c>
      <c r="AE36" s="10">
        <f t="shared" si="4"/>
        <v>58578</v>
      </c>
      <c r="AF36" s="10">
        <f>VLOOKUP(+AG:AG,'FF4exp'!$F$11:$O$110,10)</f>
        <v>13</v>
      </c>
      <c r="AG36" s="10">
        <f t="shared" si="3"/>
        <v>6820</v>
      </c>
      <c r="AH36" s="10">
        <f>VLOOKUP(+AI:AI,'FF4exp'!$H$11:$O$110,8)</f>
        <v>14</v>
      </c>
      <c r="AI36" s="10">
        <f t="shared" si="6"/>
        <v>7043</v>
      </c>
      <c r="AJ36" s="10">
        <f>VLOOKUP(+AK:AK,'FF4exp'!$I$11:$O$110,7)</f>
        <v>13</v>
      </c>
      <c r="AK36" s="10">
        <f t="shared" si="8"/>
        <v>4912</v>
      </c>
      <c r="AL36" s="10">
        <f>VLOOKUP(+AM:AM,'FF4exp'!$J$11:$O$110,6)</f>
        <v>13</v>
      </c>
      <c r="AM36" s="10">
        <f t="shared" si="9"/>
        <v>4912</v>
      </c>
    </row>
    <row r="37" spans="1:39" ht="13.5">
      <c r="A37" t="s">
        <v>33</v>
      </c>
      <c r="B37">
        <v>5500</v>
      </c>
      <c r="C37">
        <f>INT(+B:B/COUNTIF(D37:P37,"○"))</f>
        <v>1375</v>
      </c>
      <c r="D37" s="17" t="s">
        <v>59</v>
      </c>
      <c r="E37" s="17" t="s">
        <v>59</v>
      </c>
      <c r="F37" s="17" t="s">
        <v>59</v>
      </c>
      <c r="G37" s="23" t="s">
        <v>58</v>
      </c>
      <c r="I37" t="s">
        <v>59</v>
      </c>
      <c r="J37" s="8" t="s">
        <v>60</v>
      </c>
      <c r="K37" t="s">
        <v>59</v>
      </c>
      <c r="L37" s="8" t="s">
        <v>60</v>
      </c>
      <c r="M37" s="8" t="s">
        <v>60</v>
      </c>
      <c r="N37" s="8" t="s">
        <v>60</v>
      </c>
      <c r="R37" s="20">
        <f>VLOOKUP(+S:S,'FF4exp'!$C$11:$O$110,13)</f>
        <v>16</v>
      </c>
      <c r="S37" s="20">
        <f t="shared" si="1"/>
        <v>11278</v>
      </c>
      <c r="T37" s="20">
        <f>VLOOKUP(+U:U,'FF4exp'!$D$11:$O$110,12)</f>
        <v>11</v>
      </c>
      <c r="U37" s="20">
        <f t="shared" si="2"/>
        <v>4330</v>
      </c>
      <c r="V37" s="20">
        <f>VLOOKUP(+W:W,'FF4exp'!$G$11:$O$110,9)</f>
        <v>14</v>
      </c>
      <c r="W37" s="20">
        <f t="shared" si="5"/>
        <v>7690</v>
      </c>
      <c r="X37" s="20">
        <f>VLOOKUP(+Y:Y,'FF4exp'!$K$11:$O$110,5)</f>
        <v>1</v>
      </c>
      <c r="Y37" s="20">
        <f t="shared" si="10"/>
        <v>0</v>
      </c>
      <c r="AB37" s="10">
        <f>VLOOKUP(+AC:AC,'FF4exp'!$B$11:$O$110,14)</f>
        <v>15</v>
      </c>
      <c r="AC37" s="10">
        <f t="shared" si="0"/>
        <v>11878</v>
      </c>
      <c r="AD37" s="10">
        <f>VLOOKUP(+AE:AE,'FF4exp'!$E$11:$O$110,11)</f>
        <v>20</v>
      </c>
      <c r="AE37" s="10">
        <f t="shared" si="4"/>
        <v>59953</v>
      </c>
      <c r="AF37" s="10">
        <f>VLOOKUP(+AG:AG,'FF4exp'!$F$11:$O$110,10)</f>
        <v>14</v>
      </c>
      <c r="AG37" s="10">
        <f t="shared" si="3"/>
        <v>8195</v>
      </c>
      <c r="AH37" s="10">
        <f>VLOOKUP(+AI:AI,'FF4exp'!$H$11:$O$110,8)</f>
        <v>14</v>
      </c>
      <c r="AI37" s="10">
        <f t="shared" si="6"/>
        <v>8418</v>
      </c>
      <c r="AJ37" s="10">
        <f>VLOOKUP(+AK:AK,'FF4exp'!$I$11:$O$110,7)</f>
        <v>14</v>
      </c>
      <c r="AK37" s="10">
        <f t="shared" si="8"/>
        <v>6287</v>
      </c>
      <c r="AL37" s="10">
        <f>VLOOKUP(+AM:AM,'FF4exp'!$J$11:$O$110,6)</f>
        <v>14</v>
      </c>
      <c r="AM37" s="10">
        <f t="shared" si="9"/>
        <v>6287</v>
      </c>
    </row>
    <row r="38" spans="1:39" ht="13.5">
      <c r="A38" t="s">
        <v>70</v>
      </c>
      <c r="M38" t="s">
        <v>65</v>
      </c>
      <c r="N38" t="s">
        <v>65</v>
      </c>
      <c r="R38" s="20">
        <f>VLOOKUP(+S:S,'FF4exp'!$C$11:$O$110,13)</f>
        <v>16</v>
      </c>
      <c r="S38" s="20">
        <f t="shared" si="1"/>
        <v>11278</v>
      </c>
      <c r="T38" s="20">
        <f>VLOOKUP(+U:U,'FF4exp'!$D$11:$O$110,12)</f>
        <v>11</v>
      </c>
      <c r="U38" s="20">
        <f t="shared" si="2"/>
        <v>4330</v>
      </c>
      <c r="V38" s="20">
        <f>VLOOKUP(+W:W,'FF4exp'!$G$11:$O$110,9)</f>
        <v>14</v>
      </c>
      <c r="W38" s="20">
        <f t="shared" si="5"/>
        <v>7690</v>
      </c>
      <c r="X38" s="20">
        <f>VLOOKUP(+Y:Y,'FF4exp'!$K$11:$O$110,5)</f>
        <v>1</v>
      </c>
      <c r="Y38" s="20">
        <f t="shared" si="10"/>
        <v>0</v>
      </c>
      <c r="AB38" s="10">
        <f>VLOOKUP(+AC:AC,'FF4exp'!$B$11:$O$110,14)</f>
        <v>15</v>
      </c>
      <c r="AC38" s="10">
        <f t="shared" si="0"/>
        <v>11878</v>
      </c>
      <c r="AD38" s="10">
        <f>VLOOKUP(+AE:AE,'FF4exp'!$E$11:$O$110,11)</f>
        <v>20</v>
      </c>
      <c r="AE38" s="10">
        <f t="shared" si="4"/>
        <v>59953</v>
      </c>
      <c r="AF38" s="10">
        <f>VLOOKUP(+AG:AG,'FF4exp'!$F$11:$O$110,10)</f>
        <v>14</v>
      </c>
      <c r="AG38" s="10">
        <f t="shared" si="3"/>
        <v>8195</v>
      </c>
      <c r="AH38" s="10">
        <f>VLOOKUP(+AI:AI,'FF4exp'!$H$11:$O$110,8)</f>
        <v>14</v>
      </c>
      <c r="AI38" s="10">
        <f t="shared" si="6"/>
        <v>8418</v>
      </c>
      <c r="AJ38" s="10">
        <f>VLOOKUP(+AK:AK,'FF4exp'!$I$11:$O$110,7)</f>
        <v>14</v>
      </c>
      <c r="AK38" s="10">
        <f t="shared" si="8"/>
        <v>6287</v>
      </c>
      <c r="AL38" s="10">
        <f>VLOOKUP(+AM:AM,'FF4exp'!$J$11:$O$110,6)</f>
        <v>14</v>
      </c>
      <c r="AM38" s="10">
        <f t="shared" si="9"/>
        <v>6287</v>
      </c>
    </row>
    <row r="39" spans="1:41" ht="13.5">
      <c r="A39" t="s">
        <v>71</v>
      </c>
      <c r="O39" t="s">
        <v>66</v>
      </c>
      <c r="R39" s="20">
        <f>VLOOKUP(+S:S,'FF4exp'!$C$11:$O$110,13)</f>
        <v>16</v>
      </c>
      <c r="S39" s="20">
        <f t="shared" si="1"/>
        <v>11278</v>
      </c>
      <c r="T39" s="20">
        <f>VLOOKUP(+U:U,'FF4exp'!$D$11:$O$110,12)</f>
        <v>11</v>
      </c>
      <c r="U39" s="20">
        <f t="shared" si="2"/>
        <v>4330</v>
      </c>
      <c r="V39" s="20">
        <f>VLOOKUP(+W:W,'FF4exp'!$G$11:$O$110,9)</f>
        <v>14</v>
      </c>
      <c r="W39" s="20">
        <f t="shared" si="5"/>
        <v>7690</v>
      </c>
      <c r="X39" s="20">
        <f>VLOOKUP(+Y:Y,'FF4exp'!$K$11:$O$110,5)</f>
        <v>1</v>
      </c>
      <c r="Y39" s="20">
        <f t="shared" si="10"/>
        <v>0</v>
      </c>
      <c r="AB39" s="10">
        <f>VLOOKUP(+AC:AC,'FF4exp'!$B$11:$O$110,14)</f>
        <v>15</v>
      </c>
      <c r="AC39" s="10">
        <f t="shared" si="0"/>
        <v>11878</v>
      </c>
      <c r="AD39" s="10">
        <f>VLOOKUP(+AE:AE,'FF4exp'!$E$11:$O$110,11)</f>
        <v>20</v>
      </c>
      <c r="AE39" s="10">
        <f t="shared" si="4"/>
        <v>59953</v>
      </c>
      <c r="AF39" s="10">
        <f>VLOOKUP(+AG:AG,'FF4exp'!$F$11:$O$110,10)</f>
        <v>14</v>
      </c>
      <c r="AG39" s="10">
        <f t="shared" si="3"/>
        <v>8195</v>
      </c>
      <c r="AH39" s="10">
        <f>VLOOKUP(+AI:AI,'FF4exp'!$H$11:$O$110,8)</f>
        <v>14</v>
      </c>
      <c r="AI39" s="10">
        <f t="shared" si="6"/>
        <v>8418</v>
      </c>
      <c r="AJ39" s="10">
        <f>VLOOKUP(+AK:AK,'FF4exp'!$I$11:$O$110,7)</f>
        <v>14</v>
      </c>
      <c r="AK39" s="10">
        <f t="shared" si="8"/>
        <v>6287</v>
      </c>
      <c r="AL39" s="10">
        <f>VLOOKUP(+AM:AM,'FF4exp'!$J$11:$O$110,6)</f>
        <v>14</v>
      </c>
      <c r="AM39" s="10">
        <f t="shared" si="9"/>
        <v>6287</v>
      </c>
      <c r="AN39" s="10">
        <f>VLOOKUP(+AO:AO,'FF4exp'!$L$11:$O$110,4)</f>
        <v>20</v>
      </c>
      <c r="AO39" s="10">
        <v>26754</v>
      </c>
    </row>
    <row r="40" spans="1:41" ht="13.5">
      <c r="A40" t="s">
        <v>42</v>
      </c>
      <c r="B40">
        <v>1000</v>
      </c>
      <c r="C40">
        <f>INT(+B:B/COUNTIF(D40:P40,"○"))</f>
        <v>333</v>
      </c>
      <c r="D40" s="17" t="s">
        <v>59</v>
      </c>
      <c r="E40" s="17" t="s">
        <v>59</v>
      </c>
      <c r="F40" s="17" t="s">
        <v>59</v>
      </c>
      <c r="G40" s="23" t="s">
        <v>58</v>
      </c>
      <c r="I40" t="s">
        <v>59</v>
      </c>
      <c r="J40" s="8" t="s">
        <v>60</v>
      </c>
      <c r="K40" t="s">
        <v>59</v>
      </c>
      <c r="L40" s="8" t="s">
        <v>60</v>
      </c>
      <c r="M40" t="s">
        <v>59</v>
      </c>
      <c r="N40" t="s">
        <v>59</v>
      </c>
      <c r="O40" s="8" t="s">
        <v>60</v>
      </c>
      <c r="R40" s="20">
        <f>VLOOKUP(+S:S,'FF4exp'!$C$11:$O$110,13)</f>
        <v>16</v>
      </c>
      <c r="S40" s="20">
        <f t="shared" si="1"/>
        <v>11611</v>
      </c>
      <c r="T40" s="20">
        <f>VLOOKUP(+U:U,'FF4exp'!$D$11:$O$110,12)</f>
        <v>11</v>
      </c>
      <c r="U40" s="20">
        <f t="shared" si="2"/>
        <v>4663</v>
      </c>
      <c r="V40" s="20">
        <f>VLOOKUP(+W:W,'FF4exp'!$G$11:$O$110,9)</f>
        <v>14</v>
      </c>
      <c r="W40" s="20">
        <f t="shared" si="5"/>
        <v>8023</v>
      </c>
      <c r="X40" s="20">
        <f>VLOOKUP(+Y:Y,'FF4exp'!$K$11:$O$110,5)</f>
        <v>1</v>
      </c>
      <c r="Y40" s="20">
        <f t="shared" si="10"/>
        <v>0</v>
      </c>
      <c r="AB40" s="10">
        <f>VLOOKUP(+AC:AC,'FF4exp'!$B$11:$O$110,14)</f>
        <v>15</v>
      </c>
      <c r="AC40" s="10">
        <f t="shared" si="0"/>
        <v>12211</v>
      </c>
      <c r="AD40" s="10">
        <f>VLOOKUP(+AE:AE,'FF4exp'!$E$11:$O$110,11)</f>
        <v>20</v>
      </c>
      <c r="AE40" s="10">
        <f t="shared" si="4"/>
        <v>60286</v>
      </c>
      <c r="AF40" s="10">
        <f>VLOOKUP(+AG:AG,'FF4exp'!$F$11:$O$110,10)</f>
        <v>14</v>
      </c>
      <c r="AG40" s="10">
        <f t="shared" si="3"/>
        <v>8528</v>
      </c>
      <c r="AH40" s="10">
        <f>VLOOKUP(+AI:AI,'FF4exp'!$H$11:$O$110,8)</f>
        <v>15</v>
      </c>
      <c r="AI40" s="10">
        <f t="shared" si="6"/>
        <v>8751</v>
      </c>
      <c r="AJ40" s="10">
        <f>VLOOKUP(+AK:AK,'FF4exp'!$I$11:$O$110,7)</f>
        <v>14</v>
      </c>
      <c r="AK40" s="10">
        <f t="shared" si="8"/>
        <v>6620</v>
      </c>
      <c r="AL40" s="10">
        <f>VLOOKUP(+AM:AM,'FF4exp'!$J$11:$O$110,6)</f>
        <v>14</v>
      </c>
      <c r="AM40" s="10">
        <f t="shared" si="9"/>
        <v>6620</v>
      </c>
      <c r="AN40" s="10">
        <f>VLOOKUP(+AO:AO,'FF4exp'!$L$11:$O$110,4)</f>
        <v>20</v>
      </c>
      <c r="AO40" s="10">
        <f aca="true" t="shared" si="11" ref="AO40:AO61">AO39+IF(OR(+O$1:O$65536="○",+O$1:O$65536="離"),+$C:$C)</f>
        <v>27087</v>
      </c>
    </row>
    <row r="41" spans="1:41" ht="13.5">
      <c r="A41" t="s">
        <v>34</v>
      </c>
      <c r="B41">
        <v>7500</v>
      </c>
      <c r="C41">
        <f>INT(+B:B/COUNTIF(D41:P41,"○"))</f>
        <v>2500</v>
      </c>
      <c r="D41" s="17" t="s">
        <v>59</v>
      </c>
      <c r="E41" s="17" t="s">
        <v>59</v>
      </c>
      <c r="F41" s="17" t="s">
        <v>59</v>
      </c>
      <c r="G41" s="23" t="s">
        <v>58</v>
      </c>
      <c r="I41" t="s">
        <v>59</v>
      </c>
      <c r="J41" s="8" t="s">
        <v>60</v>
      </c>
      <c r="K41" t="s">
        <v>59</v>
      </c>
      <c r="L41" s="8" t="s">
        <v>60</v>
      </c>
      <c r="M41" t="s">
        <v>59</v>
      </c>
      <c r="N41" t="s">
        <v>59</v>
      </c>
      <c r="O41" s="8" t="s">
        <v>60</v>
      </c>
      <c r="R41" s="20">
        <f>VLOOKUP(+S:S,'FF4exp'!$C$11:$O$110,13)</f>
        <v>17</v>
      </c>
      <c r="S41" s="20">
        <f t="shared" si="1"/>
        <v>14111</v>
      </c>
      <c r="T41" s="20">
        <f>VLOOKUP(+U:U,'FF4exp'!$D$11:$O$110,12)</f>
        <v>13</v>
      </c>
      <c r="U41" s="20">
        <f t="shared" si="2"/>
        <v>7163</v>
      </c>
      <c r="V41" s="20">
        <f>VLOOKUP(+W:W,'FF4exp'!$G$11:$O$110,9)</f>
        <v>15</v>
      </c>
      <c r="W41" s="20">
        <f t="shared" si="5"/>
        <v>10523</v>
      </c>
      <c r="X41" s="20">
        <f>VLOOKUP(+Y:Y,'FF4exp'!$K$11:$O$110,5)</f>
        <v>1</v>
      </c>
      <c r="Y41" s="20">
        <f t="shared" si="10"/>
        <v>0</v>
      </c>
      <c r="AB41" s="10">
        <f>VLOOKUP(+AC:AC,'FF4exp'!$B$11:$O$110,14)</f>
        <v>16</v>
      </c>
      <c r="AC41" s="10">
        <f t="shared" si="0"/>
        <v>14711</v>
      </c>
      <c r="AD41" s="10">
        <f>VLOOKUP(+AE:AE,'FF4exp'!$E$11:$O$110,11)</f>
        <v>20</v>
      </c>
      <c r="AE41" s="10">
        <f t="shared" si="4"/>
        <v>62786</v>
      </c>
      <c r="AF41" s="10">
        <f>VLOOKUP(+AG:AG,'FF4exp'!$F$11:$O$110,10)</f>
        <v>15</v>
      </c>
      <c r="AG41" s="10">
        <f t="shared" si="3"/>
        <v>11028</v>
      </c>
      <c r="AH41" s="10">
        <f>VLOOKUP(+AI:AI,'FF4exp'!$H$11:$O$110,8)</f>
        <v>16</v>
      </c>
      <c r="AI41" s="10">
        <f t="shared" si="6"/>
        <v>11251</v>
      </c>
      <c r="AJ41" s="10">
        <f>VLOOKUP(+AK:AK,'FF4exp'!$I$11:$O$110,7)</f>
        <v>15</v>
      </c>
      <c r="AK41" s="10">
        <f t="shared" si="8"/>
        <v>9120</v>
      </c>
      <c r="AL41" s="10">
        <f>VLOOKUP(+AM:AM,'FF4exp'!$J$11:$O$110,6)</f>
        <v>15</v>
      </c>
      <c r="AM41" s="10">
        <f t="shared" si="9"/>
        <v>9120</v>
      </c>
      <c r="AN41" s="10">
        <f>VLOOKUP(+AO:AO,'FF4exp'!$L$11:$O$110,4)</f>
        <v>20</v>
      </c>
      <c r="AO41" s="10">
        <f t="shared" si="11"/>
        <v>29587</v>
      </c>
    </row>
    <row r="42" spans="1:41" ht="13.5">
      <c r="A42" t="s">
        <v>69</v>
      </c>
      <c r="J42" t="s">
        <v>65</v>
      </c>
      <c r="R42" s="20">
        <f>VLOOKUP(+S:S,'FF4exp'!$C$11:$O$110,13)</f>
        <v>17</v>
      </c>
      <c r="S42" s="20">
        <f t="shared" si="1"/>
        <v>14111</v>
      </c>
      <c r="T42" s="20">
        <f>VLOOKUP(+U:U,'FF4exp'!$D$11:$O$110,12)</f>
        <v>13</v>
      </c>
      <c r="U42" s="20">
        <f t="shared" si="2"/>
        <v>7163</v>
      </c>
      <c r="V42" s="20">
        <f>VLOOKUP(+W:W,'FF4exp'!$G$11:$O$110,9)</f>
        <v>15</v>
      </c>
      <c r="W42" s="20">
        <f t="shared" si="5"/>
        <v>10523</v>
      </c>
      <c r="X42" s="20">
        <f>VLOOKUP(+Y:Y,'FF4exp'!$K$11:$O$110,5)</f>
        <v>1</v>
      </c>
      <c r="Y42" s="20">
        <f t="shared" si="10"/>
        <v>0</v>
      </c>
      <c r="AB42" s="10">
        <f>VLOOKUP(+AC:AC,'FF4exp'!$B$11:$O$110,14)</f>
        <v>16</v>
      </c>
      <c r="AC42" s="10">
        <f t="shared" si="0"/>
        <v>14711</v>
      </c>
      <c r="AD42" s="10">
        <f>VLOOKUP(+AE:AE,'FF4exp'!$E$11:$O$110,11)</f>
        <v>20</v>
      </c>
      <c r="AE42" s="10">
        <f t="shared" si="4"/>
        <v>62786</v>
      </c>
      <c r="AF42" s="10">
        <f>VLOOKUP(+AG:AG,'FF4exp'!$F$11:$O$110,10)</f>
        <v>15</v>
      </c>
      <c r="AG42" s="10">
        <f t="shared" si="3"/>
        <v>11028</v>
      </c>
      <c r="AH42" s="10">
        <f>VLOOKUP(+AI:AI,'FF4exp'!$H$11:$O$110,8)</f>
        <v>16</v>
      </c>
      <c r="AI42" s="10">
        <f t="shared" si="6"/>
        <v>11251</v>
      </c>
      <c r="AJ42" s="10">
        <f>VLOOKUP(+AK:AK,'FF4exp'!$I$11:$O$110,7)</f>
        <v>15</v>
      </c>
      <c r="AK42" s="10">
        <f t="shared" si="8"/>
        <v>9120</v>
      </c>
      <c r="AL42" s="10">
        <f>VLOOKUP(+AM:AM,'FF4exp'!$J$11:$O$110,6)</f>
        <v>15</v>
      </c>
      <c r="AM42" s="10">
        <f t="shared" si="9"/>
        <v>9120</v>
      </c>
      <c r="AN42" s="10">
        <f>VLOOKUP(+AO:AO,'FF4exp'!$L$11:$O$110,4)</f>
        <v>20</v>
      </c>
      <c r="AO42" s="10">
        <f t="shared" si="11"/>
        <v>29587</v>
      </c>
    </row>
    <row r="43" spans="1:41" ht="13.5">
      <c r="A43" t="s">
        <v>80</v>
      </c>
      <c r="D43" s="17" t="s">
        <v>66</v>
      </c>
      <c r="F43" s="17" t="s">
        <v>66</v>
      </c>
      <c r="R43" s="20">
        <f>VLOOKUP(+S:S,'FF4exp'!$C$11:$O$110,13)</f>
        <v>17</v>
      </c>
      <c r="S43" s="20">
        <f t="shared" si="1"/>
        <v>14111</v>
      </c>
      <c r="T43" s="20">
        <f>VLOOKUP(+U:U,'FF4exp'!$D$11:$O$110,12)</f>
        <v>13</v>
      </c>
      <c r="U43" s="20">
        <f t="shared" si="2"/>
        <v>7163</v>
      </c>
      <c r="V43" s="20">
        <f>VLOOKUP(+W:W,'FF4exp'!$G$11:$O$110,9)</f>
        <v>15</v>
      </c>
      <c r="W43" s="20">
        <f t="shared" si="5"/>
        <v>10523</v>
      </c>
      <c r="X43" s="20">
        <f>VLOOKUP(+Y:Y,'FF4exp'!$K$11:$O$110,5)</f>
        <v>1</v>
      </c>
      <c r="Y43" s="20">
        <f t="shared" si="10"/>
        <v>0</v>
      </c>
      <c r="AB43" s="10">
        <f>VLOOKUP(+AC:AC,'FF4exp'!$B$11:$O$110,14)</f>
        <v>16</v>
      </c>
      <c r="AC43" s="10">
        <f t="shared" si="0"/>
        <v>14711</v>
      </c>
      <c r="AD43" s="10">
        <f>VLOOKUP(+AE:AE,'FF4exp'!$E$11:$O$110,11)</f>
        <v>20</v>
      </c>
      <c r="AE43" s="10">
        <f t="shared" si="4"/>
        <v>62786</v>
      </c>
      <c r="AF43" s="10">
        <f>VLOOKUP(+AG:AG,'FF4exp'!$F$11:$O$110,10)</f>
        <v>15</v>
      </c>
      <c r="AG43" s="10">
        <f t="shared" si="3"/>
        <v>11028</v>
      </c>
      <c r="AH43" s="10">
        <f>VLOOKUP(+AI:AI,'FF4exp'!$H$11:$O$110,8)</f>
        <v>16</v>
      </c>
      <c r="AI43" s="10">
        <f t="shared" si="6"/>
        <v>11251</v>
      </c>
      <c r="AJ43" s="10">
        <f>VLOOKUP(+AK:AK,'FF4exp'!$I$11:$O$110,7)</f>
        <v>15</v>
      </c>
      <c r="AK43" s="10">
        <f t="shared" si="8"/>
        <v>9120</v>
      </c>
      <c r="AL43" s="10">
        <f>VLOOKUP(+AM:AM,'FF4exp'!$J$11:$O$110,6)</f>
        <v>15</v>
      </c>
      <c r="AM43" s="10">
        <f t="shared" si="9"/>
        <v>9120</v>
      </c>
      <c r="AN43" s="10">
        <f>VLOOKUP(+AO:AO,'FF4exp'!$L$11:$O$110,4)</f>
        <v>20</v>
      </c>
      <c r="AO43" s="10">
        <f t="shared" si="11"/>
        <v>29587</v>
      </c>
    </row>
    <row r="44" spans="1:41" ht="13.5">
      <c r="A44" t="s">
        <v>35</v>
      </c>
      <c r="B44">
        <v>9000</v>
      </c>
      <c r="C44">
        <f>INT(+B:B/COUNTIF(D44:P44,"○"))</f>
        <v>3000</v>
      </c>
      <c r="D44" s="18" t="s">
        <v>60</v>
      </c>
      <c r="E44" s="17" t="s">
        <v>59</v>
      </c>
      <c r="F44" s="18" t="s">
        <v>58</v>
      </c>
      <c r="G44" s="23" t="s">
        <v>58</v>
      </c>
      <c r="I44" t="s">
        <v>59</v>
      </c>
      <c r="J44" t="s">
        <v>59</v>
      </c>
      <c r="K44" t="s">
        <v>59</v>
      </c>
      <c r="L44" s="8" t="s">
        <v>60</v>
      </c>
      <c r="M44" t="s">
        <v>59</v>
      </c>
      <c r="N44" t="s">
        <v>59</v>
      </c>
      <c r="O44" s="8" t="s">
        <v>60</v>
      </c>
      <c r="R44" s="20">
        <f>VLOOKUP(+S:S,'FF4exp'!$C$11:$O$110,13)</f>
        <v>18</v>
      </c>
      <c r="S44" s="20">
        <f t="shared" si="1"/>
        <v>17111</v>
      </c>
      <c r="T44" s="20">
        <f>VLOOKUP(+U:U,'FF4exp'!$D$11:$O$110,12)</f>
        <v>14</v>
      </c>
      <c r="U44" s="20">
        <f t="shared" si="2"/>
        <v>10163</v>
      </c>
      <c r="V44" s="20">
        <f>VLOOKUP(+W:W,'FF4exp'!$G$11:$O$110,9)</f>
        <v>15</v>
      </c>
      <c r="W44" s="20">
        <f t="shared" si="5"/>
        <v>10523</v>
      </c>
      <c r="X44" s="20">
        <f>VLOOKUP(+Y:Y,'FF4exp'!$K$11:$O$110,5)</f>
        <v>1</v>
      </c>
      <c r="Y44" s="20">
        <f t="shared" si="10"/>
        <v>0</v>
      </c>
      <c r="AB44" s="10">
        <f>VLOOKUP(+AC:AC,'FF4exp'!$B$11:$O$110,14)</f>
        <v>17</v>
      </c>
      <c r="AC44" s="10">
        <f aca="true" t="shared" si="12" ref="AC44:AC61">AC43+IF(OR(+I$1:I$65536="○",+I$1:I$65536="離"),+$C:$C)</f>
        <v>17711</v>
      </c>
      <c r="AD44" s="10">
        <f>VLOOKUP(+AE:AE,'FF4exp'!$E$11:$O$110,11)</f>
        <v>21</v>
      </c>
      <c r="AE44" s="10">
        <f t="shared" si="4"/>
        <v>65786</v>
      </c>
      <c r="AF44" s="10">
        <f>VLOOKUP(+AG:AG,'FF4exp'!$F$11:$O$110,10)</f>
        <v>16</v>
      </c>
      <c r="AG44" s="10">
        <f t="shared" si="3"/>
        <v>14028</v>
      </c>
      <c r="AH44" s="10">
        <f>VLOOKUP(+AI:AI,'FF4exp'!$H$11:$O$110,8)</f>
        <v>17</v>
      </c>
      <c r="AI44" s="10">
        <f t="shared" si="6"/>
        <v>14251</v>
      </c>
      <c r="AJ44" s="10">
        <f>VLOOKUP(+AK:AK,'FF4exp'!$I$11:$O$110,7)</f>
        <v>16</v>
      </c>
      <c r="AK44" s="10">
        <f t="shared" si="8"/>
        <v>12120</v>
      </c>
      <c r="AL44" s="10">
        <f>VLOOKUP(+AM:AM,'FF4exp'!$J$11:$O$110,6)</f>
        <v>16</v>
      </c>
      <c r="AM44" s="10">
        <f t="shared" si="9"/>
        <v>12120</v>
      </c>
      <c r="AN44" s="10">
        <f>VLOOKUP(+AO:AO,'FF4exp'!$L$11:$O$110,4)</f>
        <v>21</v>
      </c>
      <c r="AO44" s="10">
        <f t="shared" si="11"/>
        <v>32587</v>
      </c>
    </row>
    <row r="45" spans="1:41" ht="13.5">
      <c r="A45" t="s">
        <v>72</v>
      </c>
      <c r="J45" t="s">
        <v>65</v>
      </c>
      <c r="R45" s="20">
        <f>VLOOKUP(+S:S,'FF4exp'!$C$11:$O$110,13)</f>
        <v>18</v>
      </c>
      <c r="S45" s="20">
        <f t="shared" si="1"/>
        <v>17111</v>
      </c>
      <c r="T45" s="20">
        <f>VLOOKUP(+U:U,'FF4exp'!$D$11:$O$110,12)</f>
        <v>14</v>
      </c>
      <c r="U45" s="20">
        <f t="shared" si="2"/>
        <v>10163</v>
      </c>
      <c r="V45" s="20">
        <f>VLOOKUP(+W:W,'FF4exp'!$G$11:$O$110,9)</f>
        <v>15</v>
      </c>
      <c r="W45" s="20">
        <f t="shared" si="5"/>
        <v>10523</v>
      </c>
      <c r="X45" s="20">
        <f>VLOOKUP(+Y:Y,'FF4exp'!$K$11:$O$110,5)</f>
        <v>1</v>
      </c>
      <c r="Y45" s="20">
        <f t="shared" si="10"/>
        <v>0</v>
      </c>
      <c r="AB45" s="10">
        <f>VLOOKUP(+AC:AC,'FF4exp'!$B$11:$O$110,14)</f>
        <v>17</v>
      </c>
      <c r="AC45" s="10">
        <f t="shared" si="12"/>
        <v>17711</v>
      </c>
      <c r="AD45" s="10">
        <f>VLOOKUP(+AE:AE,'FF4exp'!$E$11:$O$110,11)</f>
        <v>21</v>
      </c>
      <c r="AE45" s="10">
        <f t="shared" si="4"/>
        <v>65786</v>
      </c>
      <c r="AF45" s="10">
        <f>VLOOKUP(+AG:AG,'FF4exp'!$F$11:$O$110,10)</f>
        <v>16</v>
      </c>
      <c r="AG45" s="10">
        <f t="shared" si="3"/>
        <v>14028</v>
      </c>
      <c r="AH45" s="10">
        <f>VLOOKUP(+AI:AI,'FF4exp'!$H$11:$O$110,8)</f>
        <v>17</v>
      </c>
      <c r="AI45" s="10">
        <f t="shared" si="6"/>
        <v>14251</v>
      </c>
      <c r="AJ45" s="10">
        <f>VLOOKUP(+AK:AK,'FF4exp'!$I$11:$O$110,7)</f>
        <v>16</v>
      </c>
      <c r="AK45" s="10">
        <f t="shared" si="8"/>
        <v>12120</v>
      </c>
      <c r="AL45" s="10">
        <f>VLOOKUP(+AM:AM,'FF4exp'!$J$11:$O$110,6)</f>
        <v>16</v>
      </c>
      <c r="AM45" s="10">
        <f t="shared" si="9"/>
        <v>12120</v>
      </c>
      <c r="AN45" s="10">
        <f>VLOOKUP(+AO:AO,'FF4exp'!$L$11:$O$110,4)</f>
        <v>21</v>
      </c>
      <c r="AO45" s="10">
        <f t="shared" si="11"/>
        <v>32587</v>
      </c>
    </row>
    <row r="46" spans="1:41" ht="13.5">
      <c r="A46" t="s">
        <v>36</v>
      </c>
      <c r="B46">
        <f>1000*6</f>
        <v>6000</v>
      </c>
      <c r="C46">
        <f>INT(+B:B/COUNTIF(D46:P46,"○"))</f>
        <v>3000</v>
      </c>
      <c r="D46" s="18" t="s">
        <v>60</v>
      </c>
      <c r="E46" s="17" t="s">
        <v>59</v>
      </c>
      <c r="F46" s="18" t="s">
        <v>58</v>
      </c>
      <c r="G46" s="23" t="s">
        <v>58</v>
      </c>
      <c r="I46" t="s">
        <v>59</v>
      </c>
      <c r="J46" t="s">
        <v>59</v>
      </c>
      <c r="K46" t="s">
        <v>59</v>
      </c>
      <c r="L46" s="8" t="s">
        <v>60</v>
      </c>
      <c r="M46" t="s">
        <v>59</v>
      </c>
      <c r="N46" t="s">
        <v>59</v>
      </c>
      <c r="O46" t="s">
        <v>59</v>
      </c>
      <c r="R46" s="20">
        <f>VLOOKUP(+S:S,'FF4exp'!$C$11:$O$110,13)</f>
        <v>18</v>
      </c>
      <c r="S46" s="20">
        <f t="shared" si="1"/>
        <v>20111</v>
      </c>
      <c r="T46" s="20">
        <f>VLOOKUP(+U:U,'FF4exp'!$D$11:$O$110,12)</f>
        <v>15</v>
      </c>
      <c r="U46" s="20">
        <f t="shared" si="2"/>
        <v>13163</v>
      </c>
      <c r="V46" s="20">
        <f>VLOOKUP(+W:W,'FF4exp'!$G$11:$O$110,9)</f>
        <v>15</v>
      </c>
      <c r="W46" s="20">
        <f t="shared" si="5"/>
        <v>10523</v>
      </c>
      <c r="X46" s="20">
        <f>VLOOKUP(+Y:Y,'FF4exp'!$K$11:$O$110,5)</f>
        <v>1</v>
      </c>
      <c r="Y46" s="20">
        <f t="shared" si="10"/>
        <v>0</v>
      </c>
      <c r="AB46" s="10">
        <f>VLOOKUP(+AC:AC,'FF4exp'!$B$11:$O$110,14)</f>
        <v>18</v>
      </c>
      <c r="AC46" s="10">
        <f t="shared" si="12"/>
        <v>20711</v>
      </c>
      <c r="AD46" s="10">
        <f>VLOOKUP(+AE:AE,'FF4exp'!$E$11:$O$110,11)</f>
        <v>21</v>
      </c>
      <c r="AE46" s="10">
        <f t="shared" si="4"/>
        <v>68786</v>
      </c>
      <c r="AF46" s="10">
        <f>VLOOKUP(+AG:AG,'FF4exp'!$F$11:$O$110,10)</f>
        <v>17</v>
      </c>
      <c r="AG46" s="10">
        <f t="shared" si="3"/>
        <v>17028</v>
      </c>
      <c r="AH46" s="10">
        <f>VLOOKUP(+AI:AI,'FF4exp'!$H$11:$O$110,8)</f>
        <v>18</v>
      </c>
      <c r="AI46" s="10">
        <f t="shared" si="6"/>
        <v>17251</v>
      </c>
      <c r="AJ46" s="10">
        <f>VLOOKUP(+AK:AK,'FF4exp'!$I$11:$O$110,7)</f>
        <v>17</v>
      </c>
      <c r="AK46" s="10">
        <f t="shared" si="8"/>
        <v>15120</v>
      </c>
      <c r="AL46" s="10">
        <f>VLOOKUP(+AM:AM,'FF4exp'!$J$11:$O$110,6)</f>
        <v>17</v>
      </c>
      <c r="AM46" s="10">
        <f t="shared" si="9"/>
        <v>15120</v>
      </c>
      <c r="AN46" s="10">
        <f>VLOOKUP(+AO:AO,'FF4exp'!$L$11:$O$110,4)</f>
        <v>21</v>
      </c>
      <c r="AO46" s="10">
        <f t="shared" si="11"/>
        <v>35587</v>
      </c>
    </row>
    <row r="47" spans="1:41" ht="13.5">
      <c r="A47" t="s">
        <v>73</v>
      </c>
      <c r="E47" s="17" t="s">
        <v>66</v>
      </c>
      <c r="R47" s="20">
        <f>VLOOKUP(+S:S,'FF4exp'!$C$11:$O$110,13)</f>
        <v>18</v>
      </c>
      <c r="S47" s="20">
        <f t="shared" si="1"/>
        <v>20111</v>
      </c>
      <c r="T47" s="20">
        <f>VLOOKUP(+U:U,'FF4exp'!$D$11:$O$110,12)</f>
        <v>15</v>
      </c>
      <c r="U47" s="20">
        <f t="shared" si="2"/>
        <v>13163</v>
      </c>
      <c r="V47" s="20">
        <f>VLOOKUP(+W:W,'FF4exp'!$G$11:$O$110,9)</f>
        <v>15</v>
      </c>
      <c r="W47" s="20">
        <f t="shared" si="5"/>
        <v>10523</v>
      </c>
      <c r="X47" s="20">
        <f>VLOOKUP(+Y:Y,'FF4exp'!$K$11:$O$110,5)</f>
        <v>1</v>
      </c>
      <c r="Y47" s="20">
        <f t="shared" si="10"/>
        <v>0</v>
      </c>
      <c r="AB47" s="10">
        <f>VLOOKUP(+AC:AC,'FF4exp'!$B$11:$O$110,14)</f>
        <v>18</v>
      </c>
      <c r="AC47" s="10">
        <f t="shared" si="12"/>
        <v>20711</v>
      </c>
      <c r="AD47" s="10">
        <f>VLOOKUP(+AE:AE,'FF4exp'!$E$11:$O$110,11)</f>
        <v>21</v>
      </c>
      <c r="AE47" s="10">
        <f t="shared" si="4"/>
        <v>68786</v>
      </c>
      <c r="AF47" s="10">
        <f>VLOOKUP(+AG:AG,'FF4exp'!$F$11:$O$110,10)</f>
        <v>17</v>
      </c>
      <c r="AG47" s="10">
        <f t="shared" si="3"/>
        <v>17028</v>
      </c>
      <c r="AH47" s="10">
        <f>VLOOKUP(+AI:AI,'FF4exp'!$H$11:$O$110,8)</f>
        <v>18</v>
      </c>
      <c r="AI47" s="10">
        <f t="shared" si="6"/>
        <v>17251</v>
      </c>
      <c r="AJ47" s="10">
        <f>VLOOKUP(+AK:AK,'FF4exp'!$I$11:$O$110,7)</f>
        <v>17</v>
      </c>
      <c r="AK47" s="10">
        <f t="shared" si="8"/>
        <v>15120</v>
      </c>
      <c r="AL47" s="10">
        <f>VLOOKUP(+AM:AM,'FF4exp'!$J$11:$O$110,6)</f>
        <v>17</v>
      </c>
      <c r="AM47" s="10">
        <f t="shared" si="9"/>
        <v>15120</v>
      </c>
      <c r="AN47" s="10">
        <f>VLOOKUP(+AO:AO,'FF4exp'!$L$11:$O$110,4)</f>
        <v>21</v>
      </c>
      <c r="AO47" s="10">
        <f t="shared" si="11"/>
        <v>35587</v>
      </c>
    </row>
    <row r="48" spans="1:41" ht="13.5">
      <c r="A48" t="s">
        <v>37</v>
      </c>
      <c r="B48">
        <v>15001</v>
      </c>
      <c r="C48">
        <f>INT(+B:B/COUNTIF(D48:P48,"○"))</f>
        <v>15001</v>
      </c>
      <c r="D48" s="18" t="s">
        <v>58</v>
      </c>
      <c r="E48" s="18" t="s">
        <v>58</v>
      </c>
      <c r="F48" s="18" t="s">
        <v>58</v>
      </c>
      <c r="G48" s="23" t="s">
        <v>58</v>
      </c>
      <c r="I48" t="s">
        <v>59</v>
      </c>
      <c r="J48" t="s">
        <v>59</v>
      </c>
      <c r="K48" t="s">
        <v>59</v>
      </c>
      <c r="L48" s="8" t="s">
        <v>60</v>
      </c>
      <c r="M48" t="s">
        <v>59</v>
      </c>
      <c r="N48" t="s">
        <v>59</v>
      </c>
      <c r="O48" t="s">
        <v>59</v>
      </c>
      <c r="R48" s="20">
        <f>VLOOKUP(+S:S,'FF4exp'!$C$11:$O$110,13)</f>
        <v>18</v>
      </c>
      <c r="S48" s="20">
        <f t="shared" si="1"/>
        <v>20111</v>
      </c>
      <c r="T48" s="20">
        <f>VLOOKUP(+U:U,'FF4exp'!$D$11:$O$110,12)</f>
        <v>15</v>
      </c>
      <c r="U48" s="20">
        <f t="shared" si="2"/>
        <v>13163</v>
      </c>
      <c r="V48" s="20">
        <f>VLOOKUP(+W:W,'FF4exp'!$G$11:$O$110,9)</f>
        <v>15</v>
      </c>
      <c r="W48" s="20">
        <f t="shared" si="5"/>
        <v>10523</v>
      </c>
      <c r="X48" s="20">
        <f>VLOOKUP(+Y:Y,'FF4exp'!$K$11:$O$110,5)</f>
        <v>1</v>
      </c>
      <c r="Y48" s="20">
        <f t="shared" si="10"/>
        <v>0</v>
      </c>
      <c r="AB48" s="10">
        <f>VLOOKUP(+AC:AC,'FF4exp'!$B$11:$O$110,14)</f>
        <v>21</v>
      </c>
      <c r="AC48" s="10">
        <f t="shared" si="12"/>
        <v>35712</v>
      </c>
      <c r="AD48" s="10">
        <f>VLOOKUP(+AE:AE,'FF4exp'!$E$11:$O$110,11)</f>
        <v>23</v>
      </c>
      <c r="AE48" s="10">
        <f t="shared" si="4"/>
        <v>83787</v>
      </c>
      <c r="AF48" s="10">
        <f>VLOOKUP(+AG:AG,'FF4exp'!$F$11:$O$110,10)</f>
        <v>21</v>
      </c>
      <c r="AG48" s="10">
        <f t="shared" si="3"/>
        <v>32029</v>
      </c>
      <c r="AH48" s="10">
        <f>VLOOKUP(+AI:AI,'FF4exp'!$H$11:$O$110,8)</f>
        <v>21</v>
      </c>
      <c r="AI48" s="10">
        <f t="shared" si="6"/>
        <v>32252</v>
      </c>
      <c r="AJ48" s="10">
        <f>VLOOKUP(+AK:AK,'FF4exp'!$I$11:$O$110,7)</f>
        <v>21</v>
      </c>
      <c r="AK48" s="10">
        <f t="shared" si="8"/>
        <v>30121</v>
      </c>
      <c r="AL48" s="10">
        <f>VLOOKUP(+AM:AM,'FF4exp'!$J$11:$O$110,6)</f>
        <v>21</v>
      </c>
      <c r="AM48" s="10">
        <f t="shared" si="9"/>
        <v>30121</v>
      </c>
      <c r="AN48" s="10">
        <f>VLOOKUP(+AO:AO,'FF4exp'!$L$11:$O$110,4)</f>
        <v>23</v>
      </c>
      <c r="AO48" s="10">
        <f t="shared" si="11"/>
        <v>50588</v>
      </c>
    </row>
    <row r="49" spans="1:41" ht="13.5">
      <c r="A49" t="s">
        <v>38</v>
      </c>
      <c r="B49">
        <v>10101</v>
      </c>
      <c r="C49">
        <f>INT(+B:B/COUNTIF(D49:P49,"○"))</f>
        <v>10101</v>
      </c>
      <c r="D49" s="18" t="s">
        <v>58</v>
      </c>
      <c r="E49" s="18" t="s">
        <v>58</v>
      </c>
      <c r="F49" s="18" t="s">
        <v>58</v>
      </c>
      <c r="G49" s="23" t="s">
        <v>58</v>
      </c>
      <c r="I49" t="s">
        <v>59</v>
      </c>
      <c r="J49" t="s">
        <v>59</v>
      </c>
      <c r="K49" t="s">
        <v>59</v>
      </c>
      <c r="L49" s="8" t="s">
        <v>60</v>
      </c>
      <c r="M49" t="s">
        <v>59</v>
      </c>
      <c r="N49" t="s">
        <v>59</v>
      </c>
      <c r="O49" t="s">
        <v>59</v>
      </c>
      <c r="R49" s="20">
        <f>VLOOKUP(+S:S,'FF4exp'!$C$11:$O$110,13)</f>
        <v>18</v>
      </c>
      <c r="S49" s="20">
        <f t="shared" si="1"/>
        <v>20111</v>
      </c>
      <c r="T49" s="20">
        <f>VLOOKUP(+U:U,'FF4exp'!$D$11:$O$110,12)</f>
        <v>15</v>
      </c>
      <c r="U49" s="20">
        <f t="shared" si="2"/>
        <v>13163</v>
      </c>
      <c r="V49" s="20">
        <f>VLOOKUP(+W:W,'FF4exp'!$G$11:$O$110,9)</f>
        <v>15</v>
      </c>
      <c r="W49" s="20">
        <f t="shared" si="5"/>
        <v>10523</v>
      </c>
      <c r="X49" s="20">
        <f>VLOOKUP(+Y:Y,'FF4exp'!$K$11:$O$110,5)</f>
        <v>1</v>
      </c>
      <c r="Y49" s="20">
        <f t="shared" si="10"/>
        <v>0</v>
      </c>
      <c r="AB49" s="10">
        <f>VLOOKUP(+AC:AC,'FF4exp'!$B$11:$O$110,14)</f>
        <v>22</v>
      </c>
      <c r="AC49" s="10">
        <f t="shared" si="12"/>
        <v>45813</v>
      </c>
      <c r="AD49" s="10">
        <f>VLOOKUP(+AE:AE,'FF4exp'!$E$11:$O$110,11)</f>
        <v>23</v>
      </c>
      <c r="AE49" s="10">
        <f t="shared" si="4"/>
        <v>93888</v>
      </c>
      <c r="AF49" s="10">
        <f>VLOOKUP(+AG:AG,'FF4exp'!$F$11:$O$110,10)</f>
        <v>22</v>
      </c>
      <c r="AG49" s="10">
        <f t="shared" si="3"/>
        <v>42130</v>
      </c>
      <c r="AH49" s="10">
        <f>VLOOKUP(+AI:AI,'FF4exp'!$H$11:$O$110,8)</f>
        <v>22</v>
      </c>
      <c r="AI49" s="10">
        <f t="shared" si="6"/>
        <v>42353</v>
      </c>
      <c r="AJ49" s="10">
        <f>VLOOKUP(+AK:AK,'FF4exp'!$I$11:$O$110,7)</f>
        <v>23</v>
      </c>
      <c r="AK49" s="10">
        <f t="shared" si="8"/>
        <v>40222</v>
      </c>
      <c r="AL49" s="10">
        <f>VLOOKUP(+AM:AM,'FF4exp'!$J$11:$O$110,6)</f>
        <v>23</v>
      </c>
      <c r="AM49" s="10">
        <f t="shared" si="9"/>
        <v>40222</v>
      </c>
      <c r="AN49" s="10">
        <f>VLOOKUP(+AO:AO,'FF4exp'!$L$11:$O$110,4)</f>
        <v>24</v>
      </c>
      <c r="AO49" s="10">
        <f t="shared" si="11"/>
        <v>60689</v>
      </c>
    </row>
    <row r="50" spans="1:41" ht="13.5">
      <c r="A50" t="s">
        <v>39</v>
      </c>
      <c r="B50">
        <v>5790</v>
      </c>
      <c r="C50">
        <f>INT(+B:B/COUNTIF(D50:P50,"○"))</f>
        <v>5790</v>
      </c>
      <c r="D50" s="18" t="s">
        <v>58</v>
      </c>
      <c r="E50" s="18" t="s">
        <v>58</v>
      </c>
      <c r="F50" s="18" t="s">
        <v>58</v>
      </c>
      <c r="G50" s="23" t="s">
        <v>58</v>
      </c>
      <c r="I50" t="s">
        <v>59</v>
      </c>
      <c r="J50" t="s">
        <v>59</v>
      </c>
      <c r="K50" t="s">
        <v>59</v>
      </c>
      <c r="L50" s="8" t="s">
        <v>60</v>
      </c>
      <c r="M50" t="s">
        <v>59</v>
      </c>
      <c r="N50" t="s">
        <v>59</v>
      </c>
      <c r="O50" t="s">
        <v>59</v>
      </c>
      <c r="R50" s="20">
        <f>VLOOKUP(+S:S,'FF4exp'!$C$11:$O$110,13)</f>
        <v>18</v>
      </c>
      <c r="S50" s="20">
        <f t="shared" si="1"/>
        <v>20111</v>
      </c>
      <c r="T50" s="20">
        <f>VLOOKUP(+U:U,'FF4exp'!$D$11:$O$110,12)</f>
        <v>15</v>
      </c>
      <c r="U50" s="20">
        <f t="shared" si="2"/>
        <v>13163</v>
      </c>
      <c r="V50" s="20">
        <f>VLOOKUP(+W:W,'FF4exp'!$G$11:$O$110,9)</f>
        <v>15</v>
      </c>
      <c r="W50" s="20">
        <f t="shared" si="5"/>
        <v>10523</v>
      </c>
      <c r="X50" s="20">
        <f>VLOOKUP(+Y:Y,'FF4exp'!$K$11:$O$110,5)</f>
        <v>1</v>
      </c>
      <c r="Y50" s="20">
        <f t="shared" si="10"/>
        <v>0</v>
      </c>
      <c r="AB50" s="10">
        <f>VLOOKUP(+AC:AC,'FF4exp'!$B$11:$O$110,14)</f>
        <v>23</v>
      </c>
      <c r="AC50" s="10">
        <f t="shared" si="12"/>
        <v>51603</v>
      </c>
      <c r="AD50" s="10">
        <f>VLOOKUP(+AE:AE,'FF4exp'!$E$11:$O$110,11)</f>
        <v>24</v>
      </c>
      <c r="AE50" s="10">
        <f t="shared" si="4"/>
        <v>99678</v>
      </c>
      <c r="AF50" s="10">
        <f>VLOOKUP(+AG:AG,'FF4exp'!$F$11:$O$110,10)</f>
        <v>23</v>
      </c>
      <c r="AG50" s="10">
        <f t="shared" si="3"/>
        <v>47920</v>
      </c>
      <c r="AH50" s="10">
        <f>VLOOKUP(+AI:AI,'FF4exp'!$H$11:$O$110,8)</f>
        <v>23</v>
      </c>
      <c r="AI50" s="10">
        <f t="shared" si="6"/>
        <v>48143</v>
      </c>
      <c r="AJ50" s="10">
        <f>VLOOKUP(+AK:AK,'FF4exp'!$I$11:$O$110,7)</f>
        <v>24</v>
      </c>
      <c r="AK50" s="10">
        <f t="shared" si="8"/>
        <v>46012</v>
      </c>
      <c r="AL50" s="10">
        <f>VLOOKUP(+AM:AM,'FF4exp'!$J$11:$O$110,6)</f>
        <v>24</v>
      </c>
      <c r="AM50" s="10">
        <f t="shared" si="9"/>
        <v>46012</v>
      </c>
      <c r="AN50" s="10">
        <f>VLOOKUP(+AO:AO,'FF4exp'!$L$11:$O$110,4)</f>
        <v>25</v>
      </c>
      <c r="AO50" s="10">
        <f t="shared" si="11"/>
        <v>66479</v>
      </c>
    </row>
    <row r="51" spans="1:41" ht="13.5">
      <c r="A51" t="s">
        <v>74</v>
      </c>
      <c r="L51" t="s">
        <v>65</v>
      </c>
      <c r="R51" s="20">
        <f>VLOOKUP(+S:S,'FF4exp'!$C$11:$O$110,13)</f>
        <v>18</v>
      </c>
      <c r="S51" s="20">
        <f t="shared" si="1"/>
        <v>20111</v>
      </c>
      <c r="T51" s="20">
        <f>VLOOKUP(+U:U,'FF4exp'!$D$11:$O$110,12)</f>
        <v>15</v>
      </c>
      <c r="U51" s="20">
        <f t="shared" si="2"/>
        <v>13163</v>
      </c>
      <c r="V51" s="20">
        <f>VLOOKUP(+W:W,'FF4exp'!$G$11:$O$110,9)</f>
        <v>15</v>
      </c>
      <c r="W51" s="20">
        <f t="shared" si="5"/>
        <v>10523</v>
      </c>
      <c r="X51" s="20">
        <f>VLOOKUP(+Y:Y,'FF4exp'!$K$11:$O$110,5)</f>
        <v>1</v>
      </c>
      <c r="Y51" s="20">
        <f t="shared" si="10"/>
        <v>0</v>
      </c>
      <c r="AB51" s="10">
        <f>VLOOKUP(+AC:AC,'FF4exp'!$B$11:$O$110,14)</f>
        <v>23</v>
      </c>
      <c r="AC51" s="10">
        <f t="shared" si="12"/>
        <v>51603</v>
      </c>
      <c r="AD51" s="10">
        <f>VLOOKUP(+AE:AE,'FF4exp'!$E$11:$O$110,11)</f>
        <v>24</v>
      </c>
      <c r="AE51" s="10">
        <f t="shared" si="4"/>
        <v>99678</v>
      </c>
      <c r="AF51" s="10">
        <f>VLOOKUP(+AG:AG,'FF4exp'!$F$11:$O$110,10)</f>
        <v>23</v>
      </c>
      <c r="AG51" s="10">
        <f t="shared" si="3"/>
        <v>47920</v>
      </c>
      <c r="AH51" s="10">
        <f>VLOOKUP(+AI:AI,'FF4exp'!$H$11:$O$110,8)</f>
        <v>23</v>
      </c>
      <c r="AI51" s="10">
        <f t="shared" si="6"/>
        <v>48143</v>
      </c>
      <c r="AJ51" s="10">
        <f>VLOOKUP(+AK:AK,'FF4exp'!$I$11:$O$110,7)</f>
        <v>24</v>
      </c>
      <c r="AK51" s="10">
        <f t="shared" si="8"/>
        <v>46012</v>
      </c>
      <c r="AL51" s="10">
        <f>VLOOKUP(+AM:AM,'FF4exp'!$J$11:$O$110,6)</f>
        <v>24</v>
      </c>
      <c r="AM51" s="10">
        <f t="shared" si="9"/>
        <v>46012</v>
      </c>
      <c r="AN51" s="10">
        <f>VLOOKUP(+AO:AO,'FF4exp'!$L$11:$O$110,4)</f>
        <v>25</v>
      </c>
      <c r="AO51" s="10">
        <f t="shared" si="11"/>
        <v>66479</v>
      </c>
    </row>
    <row r="52" spans="1:41" ht="13.5">
      <c r="A52" t="s">
        <v>75</v>
      </c>
      <c r="H52" s="17" t="s">
        <v>66</v>
      </c>
      <c r="R52" s="20">
        <f>VLOOKUP(+S:S,'FF4exp'!$C$11:$O$110,13)</f>
        <v>18</v>
      </c>
      <c r="S52" s="20">
        <f t="shared" si="1"/>
        <v>20111</v>
      </c>
      <c r="T52" s="20">
        <f>VLOOKUP(+U:U,'FF4exp'!$D$11:$O$110,12)</f>
        <v>15</v>
      </c>
      <c r="U52" s="20">
        <f t="shared" si="2"/>
        <v>13163</v>
      </c>
      <c r="V52" s="20">
        <f>VLOOKUP(+W:W,'FF4exp'!$G$11:$O$110,9)</f>
        <v>15</v>
      </c>
      <c r="W52" s="20">
        <f t="shared" si="5"/>
        <v>10523</v>
      </c>
      <c r="X52" s="20">
        <f>VLOOKUP(+Y:Y,'FF4exp'!$K$11:$O$110,5)</f>
        <v>1</v>
      </c>
      <c r="Y52" s="20">
        <f t="shared" si="10"/>
        <v>0</v>
      </c>
      <c r="Z52" s="20">
        <f>VLOOKUP(+AA:AA,'FF4exp'!$M$11:$O$110,3)</f>
        <v>25</v>
      </c>
      <c r="AA52" s="20">
        <v>64777</v>
      </c>
      <c r="AB52" s="10">
        <f>VLOOKUP(+AC:AC,'FF4exp'!$B$11:$O$110,14)</f>
        <v>23</v>
      </c>
      <c r="AC52" s="10">
        <f t="shared" si="12"/>
        <v>51603</v>
      </c>
      <c r="AD52" s="10">
        <f>VLOOKUP(+AE:AE,'FF4exp'!$E$11:$O$110,11)</f>
        <v>24</v>
      </c>
      <c r="AE52" s="10">
        <f t="shared" si="4"/>
        <v>99678</v>
      </c>
      <c r="AF52" s="10">
        <f>VLOOKUP(+AG:AG,'FF4exp'!$F$11:$O$110,10)</f>
        <v>23</v>
      </c>
      <c r="AG52" s="10">
        <f t="shared" si="3"/>
        <v>47920</v>
      </c>
      <c r="AH52" s="10">
        <f>VLOOKUP(+AI:AI,'FF4exp'!$H$11:$O$110,8)</f>
        <v>23</v>
      </c>
      <c r="AI52" s="10">
        <f t="shared" si="6"/>
        <v>48143</v>
      </c>
      <c r="AJ52" s="10">
        <f>VLOOKUP(+AK:AK,'FF4exp'!$I$11:$O$110,7)</f>
        <v>24</v>
      </c>
      <c r="AK52" s="10">
        <f t="shared" si="8"/>
        <v>46012</v>
      </c>
      <c r="AL52" s="10">
        <f>VLOOKUP(+AM:AM,'FF4exp'!$J$11:$O$110,6)</f>
        <v>24</v>
      </c>
      <c r="AM52" s="10">
        <f t="shared" si="9"/>
        <v>46012</v>
      </c>
      <c r="AN52" s="10">
        <f>VLOOKUP(+AO:AO,'FF4exp'!$L$11:$O$110,4)</f>
        <v>25</v>
      </c>
      <c r="AO52" s="10">
        <f t="shared" si="11"/>
        <v>66479</v>
      </c>
    </row>
    <row r="53" spans="1:41" ht="13.5">
      <c r="A53" t="s">
        <v>40</v>
      </c>
      <c r="B53">
        <v>18000</v>
      </c>
      <c r="C53">
        <f>INT(+B:B/COUNTIF(D53:P53,"○"))</f>
        <v>9000</v>
      </c>
      <c r="D53" s="18" t="s">
        <v>60</v>
      </c>
      <c r="E53" s="18" t="s">
        <v>58</v>
      </c>
      <c r="F53" s="18" t="s">
        <v>58</v>
      </c>
      <c r="G53" s="23" t="s">
        <v>58</v>
      </c>
      <c r="H53" s="18" t="s">
        <v>60</v>
      </c>
      <c r="I53" t="s">
        <v>59</v>
      </c>
      <c r="J53" t="s">
        <v>59</v>
      </c>
      <c r="K53" t="s">
        <v>59</v>
      </c>
      <c r="L53" t="s">
        <v>59</v>
      </c>
      <c r="M53" t="s">
        <v>59</v>
      </c>
      <c r="N53" t="s">
        <v>59</v>
      </c>
      <c r="O53" t="s">
        <v>59</v>
      </c>
      <c r="R53" s="20">
        <f>VLOOKUP(+S:S,'FF4exp'!$C$11:$O$110,13)</f>
        <v>21</v>
      </c>
      <c r="S53" s="20">
        <f t="shared" si="1"/>
        <v>29111</v>
      </c>
      <c r="T53" s="20">
        <f>VLOOKUP(+U:U,'FF4exp'!$D$11:$O$110,12)</f>
        <v>15</v>
      </c>
      <c r="U53" s="20">
        <f t="shared" si="2"/>
        <v>13163</v>
      </c>
      <c r="V53" s="20">
        <f>VLOOKUP(+W:W,'FF4exp'!$G$11:$O$110,9)</f>
        <v>15</v>
      </c>
      <c r="W53" s="20">
        <f t="shared" si="5"/>
        <v>10523</v>
      </c>
      <c r="X53" s="20">
        <f>VLOOKUP(+Y:Y,'FF4exp'!$K$11:$O$110,5)</f>
        <v>1</v>
      </c>
      <c r="Y53" s="20">
        <f t="shared" si="10"/>
        <v>0</v>
      </c>
      <c r="Z53" s="20">
        <f>VLOOKUP(+AA:AA,'FF4exp'!$M$11:$O$110,3)</f>
        <v>25</v>
      </c>
      <c r="AA53" s="20">
        <f aca="true" t="shared" si="13" ref="AA53:AA61">AA52+IF(OR(+H$1:H$65536="○",+H$1:H$65536="離"),+$C:$C)</f>
        <v>73777</v>
      </c>
      <c r="AB53" s="10">
        <f>VLOOKUP(+AC:AC,'FF4exp'!$B$11:$O$110,14)</f>
        <v>24</v>
      </c>
      <c r="AC53" s="10">
        <f t="shared" si="12"/>
        <v>60603</v>
      </c>
      <c r="AD53" s="10">
        <f>VLOOKUP(+AE:AE,'FF4exp'!$E$11:$O$110,11)</f>
        <v>25</v>
      </c>
      <c r="AE53" s="10">
        <f t="shared" si="4"/>
        <v>108678</v>
      </c>
      <c r="AF53" s="10">
        <f>VLOOKUP(+AG:AG,'FF4exp'!$F$11:$O$110,10)</f>
        <v>24</v>
      </c>
      <c r="AG53" s="10">
        <f t="shared" si="3"/>
        <v>56920</v>
      </c>
      <c r="AH53" s="10">
        <f>VLOOKUP(+AI:AI,'FF4exp'!$H$11:$O$110,8)</f>
        <v>24</v>
      </c>
      <c r="AI53" s="10">
        <f t="shared" si="6"/>
        <v>57143</v>
      </c>
      <c r="AJ53" s="10">
        <f>VLOOKUP(+AK:AK,'FF4exp'!$I$11:$O$110,7)</f>
        <v>25</v>
      </c>
      <c r="AK53" s="10">
        <f t="shared" si="8"/>
        <v>55012</v>
      </c>
      <c r="AL53" s="10">
        <f>VLOOKUP(+AM:AM,'FF4exp'!$J$11:$O$110,6)</f>
        <v>25</v>
      </c>
      <c r="AM53" s="10">
        <f t="shared" si="9"/>
        <v>55012</v>
      </c>
      <c r="AN53" s="10">
        <f>VLOOKUP(+AO:AO,'FF4exp'!$L$11:$O$110,4)</f>
        <v>26</v>
      </c>
      <c r="AO53" s="10">
        <f t="shared" si="11"/>
        <v>75479</v>
      </c>
    </row>
    <row r="54" spans="1:43" s="1" customFormat="1" ht="13.5">
      <c r="A54" t="s">
        <v>63</v>
      </c>
      <c r="B54"/>
      <c r="C54"/>
      <c r="D54" s="17" t="s">
        <v>65</v>
      </c>
      <c r="E54" s="17"/>
      <c r="F54" s="17"/>
      <c r="G54" s="17"/>
      <c r="H54" s="17"/>
      <c r="I54"/>
      <c r="J54"/>
      <c r="K54"/>
      <c r="L54"/>
      <c r="M54"/>
      <c r="N54"/>
      <c r="O54"/>
      <c r="P54"/>
      <c r="Q54"/>
      <c r="R54" s="20">
        <f>VLOOKUP(+S:S,'FF4exp'!$C$11:$O$110,13)</f>
        <v>21</v>
      </c>
      <c r="S54" s="20">
        <f t="shared" si="1"/>
        <v>29111</v>
      </c>
      <c r="T54" s="20">
        <f>VLOOKUP(+U:U,'FF4exp'!$D$11:$O$110,12)</f>
        <v>15</v>
      </c>
      <c r="U54" s="20">
        <f t="shared" si="2"/>
        <v>13163</v>
      </c>
      <c r="V54" s="20">
        <f>VLOOKUP(+W:W,'FF4exp'!$G$11:$O$110,9)</f>
        <v>15</v>
      </c>
      <c r="W54" s="20">
        <f t="shared" si="5"/>
        <v>10523</v>
      </c>
      <c r="X54" s="20">
        <f>VLOOKUP(+Y:Y,'FF4exp'!$K$11:$O$110,5)</f>
        <v>1</v>
      </c>
      <c r="Y54" s="20">
        <f t="shared" si="10"/>
        <v>0</v>
      </c>
      <c r="Z54" s="20">
        <f>VLOOKUP(+AA:AA,'FF4exp'!$M$11:$O$110,3)</f>
        <v>25</v>
      </c>
      <c r="AA54" s="20">
        <f t="shared" si="13"/>
        <v>73777</v>
      </c>
      <c r="AB54" s="10">
        <f>VLOOKUP(+AC:AC,'FF4exp'!$B$11:$O$110,14)</f>
        <v>24</v>
      </c>
      <c r="AC54" s="10">
        <f t="shared" si="12"/>
        <v>60603</v>
      </c>
      <c r="AD54" s="10">
        <f>VLOOKUP(+AE:AE,'FF4exp'!$E$11:$O$110,11)</f>
        <v>25</v>
      </c>
      <c r="AE54" s="10">
        <f t="shared" si="4"/>
        <v>108678</v>
      </c>
      <c r="AF54" s="10">
        <f>VLOOKUP(+AG:AG,'FF4exp'!$F$11:$O$110,10)</f>
        <v>24</v>
      </c>
      <c r="AG54" s="10">
        <f t="shared" si="3"/>
        <v>56920</v>
      </c>
      <c r="AH54" s="10">
        <f>VLOOKUP(+AI:AI,'FF4exp'!$H$11:$O$110,8)</f>
        <v>24</v>
      </c>
      <c r="AI54" s="10">
        <f t="shared" si="6"/>
        <v>57143</v>
      </c>
      <c r="AJ54" s="10">
        <f>VLOOKUP(+AK:AK,'FF4exp'!$I$11:$O$110,7)</f>
        <v>25</v>
      </c>
      <c r="AK54" s="10">
        <f t="shared" si="8"/>
        <v>55012</v>
      </c>
      <c r="AL54" s="10">
        <f>VLOOKUP(+AM:AM,'FF4exp'!$J$11:$O$110,6)</f>
        <v>25</v>
      </c>
      <c r="AM54" s="10">
        <f t="shared" si="9"/>
        <v>55012</v>
      </c>
      <c r="AN54" s="10">
        <f>VLOOKUP(+AO:AO,'FF4exp'!$L$11:$O$110,4)</f>
        <v>26</v>
      </c>
      <c r="AO54" s="10">
        <f t="shared" si="11"/>
        <v>75479</v>
      </c>
      <c r="AP54" s="10"/>
      <c r="AQ54" s="10"/>
    </row>
    <row r="55" spans="1:43" s="1" customFormat="1" ht="13.5">
      <c r="A55" t="s">
        <v>77</v>
      </c>
      <c r="B55"/>
      <c r="C55"/>
      <c r="D55" s="17"/>
      <c r="E55" s="17"/>
      <c r="F55" s="17"/>
      <c r="G55" s="17"/>
      <c r="H55" s="17"/>
      <c r="I55"/>
      <c r="J55"/>
      <c r="K55"/>
      <c r="L55"/>
      <c r="M55"/>
      <c r="N55"/>
      <c r="O55"/>
      <c r="P55" t="s">
        <v>66</v>
      </c>
      <c r="Q55"/>
      <c r="R55" s="20">
        <f>VLOOKUP(+S:S,'FF4exp'!$C$11:$O$110,13)</f>
        <v>21</v>
      </c>
      <c r="S55" s="20">
        <f t="shared" si="1"/>
        <v>29111</v>
      </c>
      <c r="T55" s="20">
        <f>VLOOKUP(+U:U,'FF4exp'!$D$11:$O$110,12)</f>
        <v>15</v>
      </c>
      <c r="U55" s="20">
        <f t="shared" si="2"/>
        <v>13163</v>
      </c>
      <c r="V55" s="20">
        <f>VLOOKUP(+W:W,'FF4exp'!$G$11:$O$110,9)</f>
        <v>15</v>
      </c>
      <c r="W55" s="20">
        <f t="shared" si="5"/>
        <v>10523</v>
      </c>
      <c r="X55" s="20">
        <f>VLOOKUP(+Y:Y,'FF4exp'!$K$11:$O$110,5)</f>
        <v>1</v>
      </c>
      <c r="Y55" s="20">
        <f t="shared" si="10"/>
        <v>0</v>
      </c>
      <c r="Z55" s="20">
        <f>VLOOKUP(+AA:AA,'FF4exp'!$M$11:$O$110,3)</f>
        <v>25</v>
      </c>
      <c r="AA55" s="20">
        <f t="shared" si="13"/>
        <v>73777</v>
      </c>
      <c r="AB55" s="10">
        <f>VLOOKUP(+AC:AC,'FF4exp'!$B$11:$O$110,14)</f>
        <v>24</v>
      </c>
      <c r="AC55" s="10">
        <f t="shared" si="12"/>
        <v>60603</v>
      </c>
      <c r="AD55" s="10">
        <f>VLOOKUP(+AE:AE,'FF4exp'!$E$11:$O$110,11)</f>
        <v>25</v>
      </c>
      <c r="AE55" s="10">
        <f t="shared" si="4"/>
        <v>108678</v>
      </c>
      <c r="AF55" s="10">
        <f>VLOOKUP(+AG:AG,'FF4exp'!$F$11:$O$110,10)</f>
        <v>24</v>
      </c>
      <c r="AG55" s="10">
        <f t="shared" si="3"/>
        <v>56920</v>
      </c>
      <c r="AH55" s="10">
        <f>VLOOKUP(+AI:AI,'FF4exp'!$H$11:$O$110,8)</f>
        <v>24</v>
      </c>
      <c r="AI55" s="10">
        <f t="shared" si="6"/>
        <v>57143</v>
      </c>
      <c r="AJ55" s="10">
        <f>VLOOKUP(+AK:AK,'FF4exp'!$I$11:$O$110,7)</f>
        <v>25</v>
      </c>
      <c r="AK55" s="10">
        <f t="shared" si="8"/>
        <v>55012</v>
      </c>
      <c r="AL55" s="10">
        <f>VLOOKUP(+AM:AM,'FF4exp'!$J$11:$O$110,6)</f>
        <v>25</v>
      </c>
      <c r="AM55" s="10">
        <f t="shared" si="9"/>
        <v>55012</v>
      </c>
      <c r="AN55" s="10">
        <f>VLOOKUP(+AO:AO,'FF4exp'!$L$11:$O$110,4)</f>
        <v>26</v>
      </c>
      <c r="AO55" s="10">
        <f t="shared" si="11"/>
        <v>75479</v>
      </c>
      <c r="AP55" s="10">
        <f>VLOOKUP(+AQ:AQ,'FF4exp'!$N$11:$O$110,2)</f>
        <v>50</v>
      </c>
      <c r="AQ55" s="10">
        <v>1007865</v>
      </c>
    </row>
    <row r="56" spans="1:43" s="1" customFormat="1" ht="13.5">
      <c r="A56" t="s">
        <v>88</v>
      </c>
      <c r="B56">
        <v>40000</v>
      </c>
      <c r="C56">
        <f>INT(+B:B/COUNTIF(D56:P56,"○"))</f>
        <v>20000</v>
      </c>
      <c r="D56" s="17" t="s">
        <v>59</v>
      </c>
      <c r="E56" s="18" t="s">
        <v>58</v>
      </c>
      <c r="F56" s="18" t="s">
        <v>58</v>
      </c>
      <c r="G56" s="23" t="s">
        <v>58</v>
      </c>
      <c r="H56" s="18" t="s">
        <v>60</v>
      </c>
      <c r="I56" t="s">
        <v>59</v>
      </c>
      <c r="J56" t="s">
        <v>59</v>
      </c>
      <c r="K56" t="s">
        <v>59</v>
      </c>
      <c r="L56" t="s">
        <v>59</v>
      </c>
      <c r="M56" t="s">
        <v>59</v>
      </c>
      <c r="N56" t="s">
        <v>59</v>
      </c>
      <c r="O56" t="s">
        <v>59</v>
      </c>
      <c r="P56" s="8" t="s">
        <v>60</v>
      </c>
      <c r="Q56"/>
      <c r="R56" s="20">
        <f>VLOOKUP(+S:S,'FF4exp'!$C$11:$O$110,13)</f>
        <v>24</v>
      </c>
      <c r="S56" s="20">
        <f t="shared" si="1"/>
        <v>49111</v>
      </c>
      <c r="T56" s="20">
        <f>VLOOKUP(+U:U,'FF4exp'!$D$11:$O$110,12)</f>
        <v>15</v>
      </c>
      <c r="U56" s="20">
        <f t="shared" si="2"/>
        <v>13163</v>
      </c>
      <c r="V56" s="20">
        <f>VLOOKUP(+W:W,'FF4exp'!$G$11:$O$110,9)</f>
        <v>15</v>
      </c>
      <c r="W56" s="20">
        <f t="shared" si="5"/>
        <v>10523</v>
      </c>
      <c r="X56" s="20">
        <f>VLOOKUP(+Y:Y,'FF4exp'!$K$11:$O$110,5)</f>
        <v>1</v>
      </c>
      <c r="Y56" s="20">
        <f t="shared" si="10"/>
        <v>0</v>
      </c>
      <c r="Z56" s="20">
        <f>VLOOKUP(+AA:AA,'FF4exp'!$M$11:$O$110,3)</f>
        <v>27</v>
      </c>
      <c r="AA56" s="20">
        <f t="shared" si="13"/>
        <v>93777</v>
      </c>
      <c r="AB56" s="10">
        <f>VLOOKUP(+AC:AC,'FF4exp'!$B$11:$O$110,14)</f>
        <v>26</v>
      </c>
      <c r="AC56" s="10">
        <f t="shared" si="12"/>
        <v>80603</v>
      </c>
      <c r="AD56" s="10">
        <f>VLOOKUP(+AE:AE,'FF4exp'!$E$11:$O$110,11)</f>
        <v>26</v>
      </c>
      <c r="AE56" s="10">
        <f t="shared" si="4"/>
        <v>128678</v>
      </c>
      <c r="AF56" s="10">
        <f>VLOOKUP(+AG:AG,'FF4exp'!$F$11:$O$110,10)</f>
        <v>26</v>
      </c>
      <c r="AG56" s="10">
        <f t="shared" si="3"/>
        <v>76920</v>
      </c>
      <c r="AH56" s="10">
        <f>VLOOKUP(+AI:AI,'FF4exp'!$H$11:$O$110,8)</f>
        <v>26</v>
      </c>
      <c r="AI56" s="10">
        <f t="shared" si="6"/>
        <v>77143</v>
      </c>
      <c r="AJ56" s="10">
        <f>VLOOKUP(+AK:AK,'FF4exp'!$I$11:$O$110,7)</f>
        <v>27</v>
      </c>
      <c r="AK56" s="10">
        <f t="shared" si="8"/>
        <v>75012</v>
      </c>
      <c r="AL56" s="10">
        <f>VLOOKUP(+AM:AM,'FF4exp'!$J$11:$O$110,6)</f>
        <v>27</v>
      </c>
      <c r="AM56" s="10">
        <f t="shared" si="9"/>
        <v>75012</v>
      </c>
      <c r="AN56" s="10">
        <f>VLOOKUP(+AO:AO,'FF4exp'!$L$11:$O$110,4)</f>
        <v>27</v>
      </c>
      <c r="AO56" s="10">
        <f t="shared" si="11"/>
        <v>95479</v>
      </c>
      <c r="AP56" s="10">
        <f>VLOOKUP(+AQ:AQ,'FF4exp'!$N$11:$O$110,2)</f>
        <v>50</v>
      </c>
      <c r="AQ56" s="10">
        <f aca="true" t="shared" si="14" ref="AQ56:AQ61">AQ55+IF(OR(+P$1:P$65536="○",+P$1:P$65536="離"),+$C:$C)</f>
        <v>1027865</v>
      </c>
    </row>
    <row r="57" spans="1:43" s="1" customFormat="1" ht="13.5">
      <c r="A57" t="s">
        <v>41</v>
      </c>
      <c r="B57">
        <v>50000</v>
      </c>
      <c r="C57">
        <f>INT(+B:B/COUNTIF(D57:P57,"○"))</f>
        <v>25000</v>
      </c>
      <c r="D57" s="17" t="s">
        <v>59</v>
      </c>
      <c r="E57" s="18" t="s">
        <v>58</v>
      </c>
      <c r="F57" s="18" t="s">
        <v>58</v>
      </c>
      <c r="G57" s="23" t="s">
        <v>58</v>
      </c>
      <c r="H57" s="18" t="s">
        <v>60</v>
      </c>
      <c r="I57" t="s">
        <v>59</v>
      </c>
      <c r="J57" t="s">
        <v>59</v>
      </c>
      <c r="K57" t="s">
        <v>59</v>
      </c>
      <c r="L57" t="s">
        <v>59</v>
      </c>
      <c r="M57" t="s">
        <v>59</v>
      </c>
      <c r="N57" t="s">
        <v>59</v>
      </c>
      <c r="O57" t="s">
        <v>59</v>
      </c>
      <c r="P57" s="8" t="s">
        <v>60</v>
      </c>
      <c r="Q57"/>
      <c r="R57" s="20">
        <f>VLOOKUP(+S:S,'FF4exp'!$C$11:$O$110,13)</f>
        <v>26</v>
      </c>
      <c r="S57" s="20">
        <f t="shared" si="1"/>
        <v>74111</v>
      </c>
      <c r="T57" s="20">
        <f>VLOOKUP(+U:U,'FF4exp'!$D$11:$O$110,12)</f>
        <v>15</v>
      </c>
      <c r="U57" s="20">
        <f t="shared" si="2"/>
        <v>13163</v>
      </c>
      <c r="V57" s="20">
        <f>VLOOKUP(+W:W,'FF4exp'!$G$11:$O$110,9)</f>
        <v>15</v>
      </c>
      <c r="W57" s="20">
        <f t="shared" si="5"/>
        <v>10523</v>
      </c>
      <c r="X57" s="20">
        <f>VLOOKUP(+Y:Y,'FF4exp'!$K$11:$O$110,5)</f>
        <v>1</v>
      </c>
      <c r="Y57" s="20">
        <f t="shared" si="10"/>
        <v>0</v>
      </c>
      <c r="Z57" s="20">
        <f>VLOOKUP(+AA:AA,'FF4exp'!$M$11:$O$110,3)</f>
        <v>29</v>
      </c>
      <c r="AA57" s="20">
        <f t="shared" si="13"/>
        <v>118777</v>
      </c>
      <c r="AB57" s="10">
        <f>VLOOKUP(+AC:AC,'FF4exp'!$B$11:$O$110,14)</f>
        <v>27</v>
      </c>
      <c r="AC57" s="10">
        <f t="shared" si="12"/>
        <v>105603</v>
      </c>
      <c r="AD57" s="10">
        <f>VLOOKUP(+AE:AE,'FF4exp'!$E$11:$O$110,11)</f>
        <v>28</v>
      </c>
      <c r="AE57" s="10">
        <f t="shared" si="4"/>
        <v>153678</v>
      </c>
      <c r="AF57" s="10">
        <f>VLOOKUP(+AG:AG,'FF4exp'!$F$11:$O$110,10)</f>
        <v>29</v>
      </c>
      <c r="AG57" s="10">
        <f t="shared" si="3"/>
        <v>101920</v>
      </c>
      <c r="AH57" s="10">
        <f>VLOOKUP(+AI:AI,'FF4exp'!$H$11:$O$110,8)</f>
        <v>28</v>
      </c>
      <c r="AI57" s="10">
        <f t="shared" si="6"/>
        <v>102143</v>
      </c>
      <c r="AJ57" s="10">
        <f>VLOOKUP(+AK:AK,'FF4exp'!$I$11:$O$110,7)</f>
        <v>29</v>
      </c>
      <c r="AK57" s="10">
        <f t="shared" si="8"/>
        <v>100012</v>
      </c>
      <c r="AL57" s="10">
        <f>VLOOKUP(+AM:AM,'FF4exp'!$J$11:$O$110,6)</f>
        <v>29</v>
      </c>
      <c r="AM57" s="10">
        <f t="shared" si="9"/>
        <v>100012</v>
      </c>
      <c r="AN57" s="10">
        <f>VLOOKUP(+AO:AO,'FF4exp'!$L$11:$O$110,4)</f>
        <v>29</v>
      </c>
      <c r="AO57" s="10">
        <f t="shared" si="11"/>
        <v>120479</v>
      </c>
      <c r="AP57" s="10">
        <f>VLOOKUP(+AQ:AQ,'FF4exp'!$N$11:$O$110,2)</f>
        <v>50</v>
      </c>
      <c r="AQ57" s="10">
        <f t="shared" si="14"/>
        <v>1052865</v>
      </c>
    </row>
    <row r="58" spans="1:43" s="1" customFormat="1" ht="13.5">
      <c r="A58" t="s">
        <v>85</v>
      </c>
      <c r="B58"/>
      <c r="C58"/>
      <c r="D58" s="17"/>
      <c r="E58" s="17"/>
      <c r="F58" s="17"/>
      <c r="G58" s="17"/>
      <c r="H58" s="17"/>
      <c r="I58"/>
      <c r="J58"/>
      <c r="K58"/>
      <c r="L58"/>
      <c r="M58"/>
      <c r="N58"/>
      <c r="O58"/>
      <c r="P58" t="s">
        <v>65</v>
      </c>
      <c r="Q58"/>
      <c r="R58" s="20">
        <f>VLOOKUP(+S:S,'FF4exp'!$C$11:$O$110,13)</f>
        <v>26</v>
      </c>
      <c r="S58" s="20">
        <f t="shared" si="1"/>
        <v>74111</v>
      </c>
      <c r="T58" s="20">
        <f>VLOOKUP(+U:U,'FF4exp'!$D$11:$O$110,12)</f>
        <v>15</v>
      </c>
      <c r="U58" s="20">
        <f t="shared" si="2"/>
        <v>13163</v>
      </c>
      <c r="V58" s="20">
        <f>VLOOKUP(+W:W,'FF4exp'!$G$11:$O$110,9)</f>
        <v>15</v>
      </c>
      <c r="W58" s="20">
        <f t="shared" si="5"/>
        <v>10523</v>
      </c>
      <c r="X58" s="20">
        <f>VLOOKUP(+Y:Y,'FF4exp'!$K$11:$O$110,5)</f>
        <v>1</v>
      </c>
      <c r="Y58" s="20">
        <f t="shared" si="10"/>
        <v>0</v>
      </c>
      <c r="Z58" s="20">
        <f>VLOOKUP(+AA:AA,'FF4exp'!$M$11:$O$110,3)</f>
        <v>29</v>
      </c>
      <c r="AA58" s="20">
        <f t="shared" si="13"/>
        <v>118777</v>
      </c>
      <c r="AB58" s="10">
        <f>VLOOKUP(+AC:AC,'FF4exp'!$B$11:$O$110,14)</f>
        <v>27</v>
      </c>
      <c r="AC58" s="10">
        <f t="shared" si="12"/>
        <v>105603</v>
      </c>
      <c r="AD58" s="10">
        <f>VLOOKUP(+AE:AE,'FF4exp'!$E$11:$O$110,11)</f>
        <v>28</v>
      </c>
      <c r="AE58" s="10">
        <f t="shared" si="4"/>
        <v>153678</v>
      </c>
      <c r="AF58" s="10">
        <f>VLOOKUP(+AG:AG,'FF4exp'!$F$11:$O$110,10)</f>
        <v>29</v>
      </c>
      <c r="AG58" s="10">
        <f t="shared" si="3"/>
        <v>101920</v>
      </c>
      <c r="AH58" s="10">
        <f>VLOOKUP(+AI:AI,'FF4exp'!$H$11:$O$110,8)</f>
        <v>28</v>
      </c>
      <c r="AI58" s="10">
        <f t="shared" si="6"/>
        <v>102143</v>
      </c>
      <c r="AJ58" s="10">
        <f>VLOOKUP(+AK:AK,'FF4exp'!$I$11:$O$110,7)</f>
        <v>29</v>
      </c>
      <c r="AK58" s="10">
        <f t="shared" si="8"/>
        <v>100012</v>
      </c>
      <c r="AL58" s="10">
        <f>VLOOKUP(+AM:AM,'FF4exp'!$J$11:$O$110,6)</f>
        <v>29</v>
      </c>
      <c r="AM58" s="10">
        <f t="shared" si="9"/>
        <v>100012</v>
      </c>
      <c r="AN58" s="10">
        <f>VLOOKUP(+AO:AO,'FF4exp'!$L$11:$O$110,4)</f>
        <v>29</v>
      </c>
      <c r="AO58" s="10">
        <f t="shared" si="11"/>
        <v>120479</v>
      </c>
      <c r="AP58" s="10">
        <f>VLOOKUP(+AQ:AQ,'FF4exp'!$N$11:$O$110,2)</f>
        <v>50</v>
      </c>
      <c r="AQ58" s="10">
        <f t="shared" si="14"/>
        <v>1052865</v>
      </c>
    </row>
    <row r="59" spans="1:43" s="1" customFormat="1" ht="13.5">
      <c r="A59" t="s">
        <v>81</v>
      </c>
      <c r="B59"/>
      <c r="C59"/>
      <c r="D59" s="17" t="s">
        <v>66</v>
      </c>
      <c r="E59" s="17"/>
      <c r="F59" s="17"/>
      <c r="G59" s="17"/>
      <c r="H59" s="17"/>
      <c r="I59"/>
      <c r="J59"/>
      <c r="K59"/>
      <c r="L59"/>
      <c r="M59"/>
      <c r="N59"/>
      <c r="O59"/>
      <c r="P59"/>
      <c r="Q59"/>
      <c r="R59" s="20">
        <f>VLOOKUP(+S:S,'FF4exp'!$C$11:$O$110,13)</f>
        <v>26</v>
      </c>
      <c r="S59" s="20">
        <f t="shared" si="1"/>
        <v>74111</v>
      </c>
      <c r="T59" s="20">
        <f>VLOOKUP(+U:U,'FF4exp'!$D$11:$O$110,12)</f>
        <v>15</v>
      </c>
      <c r="U59" s="20">
        <f t="shared" si="2"/>
        <v>13163</v>
      </c>
      <c r="V59" s="20">
        <f>VLOOKUP(+W:W,'FF4exp'!$G$11:$O$110,9)</f>
        <v>15</v>
      </c>
      <c r="W59" s="20">
        <f t="shared" si="5"/>
        <v>10523</v>
      </c>
      <c r="X59" s="20">
        <f>VLOOKUP(+Y:Y,'FF4exp'!$K$11:$O$110,5)</f>
        <v>1</v>
      </c>
      <c r="Y59" s="20">
        <f t="shared" si="10"/>
        <v>0</v>
      </c>
      <c r="Z59" s="20">
        <f>VLOOKUP(+AA:AA,'FF4exp'!$M$11:$O$110,3)</f>
        <v>29</v>
      </c>
      <c r="AA59" s="20">
        <f t="shared" si="13"/>
        <v>118777</v>
      </c>
      <c r="AB59" s="10">
        <f>VLOOKUP(+AC:AC,'FF4exp'!$B$11:$O$110,14)</f>
        <v>27</v>
      </c>
      <c r="AC59" s="10">
        <f t="shared" si="12"/>
        <v>105603</v>
      </c>
      <c r="AD59" s="10">
        <f>VLOOKUP(+AE:AE,'FF4exp'!$E$11:$O$110,11)</f>
        <v>28</v>
      </c>
      <c r="AE59" s="10">
        <f t="shared" si="4"/>
        <v>153678</v>
      </c>
      <c r="AF59" s="10">
        <f>VLOOKUP(+AG:AG,'FF4exp'!$F$11:$O$110,10)</f>
        <v>29</v>
      </c>
      <c r="AG59" s="10">
        <f t="shared" si="3"/>
        <v>101920</v>
      </c>
      <c r="AH59" s="10">
        <f>VLOOKUP(+AI:AI,'FF4exp'!$H$11:$O$110,8)</f>
        <v>28</v>
      </c>
      <c r="AI59" s="10">
        <f t="shared" si="6"/>
        <v>102143</v>
      </c>
      <c r="AJ59" s="10">
        <f>VLOOKUP(+AK:AK,'FF4exp'!$I$11:$O$110,7)</f>
        <v>29</v>
      </c>
      <c r="AK59" s="10">
        <f t="shared" si="8"/>
        <v>100012</v>
      </c>
      <c r="AL59" s="10">
        <f>VLOOKUP(+AM:AM,'FF4exp'!$J$11:$O$110,6)</f>
        <v>29</v>
      </c>
      <c r="AM59" s="10">
        <f t="shared" si="9"/>
        <v>100012</v>
      </c>
      <c r="AN59" s="10">
        <f>VLOOKUP(+AO:AO,'FF4exp'!$L$11:$O$110,4)</f>
        <v>29</v>
      </c>
      <c r="AO59" s="10">
        <f t="shared" si="11"/>
        <v>120479</v>
      </c>
      <c r="AP59" s="10">
        <f>VLOOKUP(+AQ:AQ,'FF4exp'!$N$11:$O$110,2)</f>
        <v>50</v>
      </c>
      <c r="AQ59" s="10">
        <f t="shared" si="14"/>
        <v>1052865</v>
      </c>
    </row>
    <row r="60" spans="1:43" s="1" customFormat="1" ht="13.5">
      <c r="A60" t="s">
        <v>43</v>
      </c>
      <c r="B60">
        <v>1406</v>
      </c>
      <c r="C60">
        <f>INT(+B:B/COUNTIF(D60:P60,"○"))</f>
        <v>468</v>
      </c>
      <c r="D60" s="18" t="s">
        <v>58</v>
      </c>
      <c r="E60" s="18" t="s">
        <v>60</v>
      </c>
      <c r="F60" s="18" t="s">
        <v>60</v>
      </c>
      <c r="G60" s="23" t="s">
        <v>58</v>
      </c>
      <c r="H60" s="18" t="s">
        <v>60</v>
      </c>
      <c r="I60" t="s">
        <v>59</v>
      </c>
      <c r="J60" t="s">
        <v>59</v>
      </c>
      <c r="K60" t="s">
        <v>59</v>
      </c>
      <c r="L60" t="s">
        <v>59</v>
      </c>
      <c r="M60" t="s">
        <v>59</v>
      </c>
      <c r="N60" t="s">
        <v>59</v>
      </c>
      <c r="O60" t="s">
        <v>59</v>
      </c>
      <c r="P60" t="s">
        <v>59</v>
      </c>
      <c r="Q60"/>
      <c r="R60" s="20">
        <f>VLOOKUP(+S:S,'FF4exp'!$C$11:$O$110,13)</f>
        <v>26</v>
      </c>
      <c r="S60" s="20">
        <f t="shared" si="1"/>
        <v>74111</v>
      </c>
      <c r="T60" s="20">
        <f>VLOOKUP(+U:U,'FF4exp'!$D$11:$O$110,12)</f>
        <v>15</v>
      </c>
      <c r="U60" s="20">
        <f t="shared" si="2"/>
        <v>13631</v>
      </c>
      <c r="V60" s="20">
        <f>VLOOKUP(+W:W,'FF4exp'!$G$11:$O$110,9)</f>
        <v>15</v>
      </c>
      <c r="W60" s="20">
        <f t="shared" si="5"/>
        <v>10991</v>
      </c>
      <c r="X60" s="20">
        <f>VLOOKUP(+Y:Y,'FF4exp'!$K$11:$O$110,5)</f>
        <v>1</v>
      </c>
      <c r="Y60" s="20">
        <f t="shared" si="10"/>
        <v>0</v>
      </c>
      <c r="Z60" s="20">
        <f>VLOOKUP(+AA:AA,'FF4exp'!$M$11:$O$110,3)</f>
        <v>29</v>
      </c>
      <c r="AA60" s="20">
        <f t="shared" si="13"/>
        <v>119245</v>
      </c>
      <c r="AB60" s="10">
        <f>VLOOKUP(+AC:AC,'FF4exp'!$B$11:$O$110,14)</f>
        <v>28</v>
      </c>
      <c r="AC60" s="10">
        <f t="shared" si="12"/>
        <v>106071</v>
      </c>
      <c r="AD60" s="10">
        <f>VLOOKUP(+AE:AE,'FF4exp'!$E$11:$O$110,11)</f>
        <v>28</v>
      </c>
      <c r="AE60" s="10">
        <f t="shared" si="4"/>
        <v>154146</v>
      </c>
      <c r="AF60" s="10">
        <f>VLOOKUP(+AG:AG,'FF4exp'!$F$11:$O$110,10)</f>
        <v>29</v>
      </c>
      <c r="AG60" s="10">
        <f t="shared" si="3"/>
        <v>102388</v>
      </c>
      <c r="AH60" s="10">
        <f>VLOOKUP(+AI:AI,'FF4exp'!$H$11:$O$110,8)</f>
        <v>28</v>
      </c>
      <c r="AI60" s="10">
        <f t="shared" si="6"/>
        <v>102611</v>
      </c>
      <c r="AJ60" s="10">
        <f>VLOOKUP(+AK:AK,'FF4exp'!$I$11:$O$110,7)</f>
        <v>29</v>
      </c>
      <c r="AK60" s="10">
        <f t="shared" si="8"/>
        <v>100480</v>
      </c>
      <c r="AL60" s="10">
        <f>VLOOKUP(+AM:AM,'FF4exp'!$J$11:$O$110,6)</f>
        <v>29</v>
      </c>
      <c r="AM60" s="10">
        <f t="shared" si="9"/>
        <v>100480</v>
      </c>
      <c r="AN60" s="10">
        <f>VLOOKUP(+AO:AO,'FF4exp'!$L$11:$O$110,4)</f>
        <v>29</v>
      </c>
      <c r="AO60" s="10">
        <f t="shared" si="11"/>
        <v>120947</v>
      </c>
      <c r="AP60" s="10">
        <f>VLOOKUP(+AQ:AQ,'FF4exp'!$N$11:$O$110,2)</f>
        <v>50</v>
      </c>
      <c r="AQ60" s="10">
        <f t="shared" si="14"/>
        <v>1053333</v>
      </c>
    </row>
    <row r="61" spans="1:43" s="1" customFormat="1" ht="13.5">
      <c r="A61"/>
      <c r="B61"/>
      <c r="C61"/>
      <c r="D61" s="17"/>
      <c r="E61" s="17"/>
      <c r="F61" s="17"/>
      <c r="G61" s="17"/>
      <c r="H61" s="17"/>
      <c r="I61"/>
      <c r="J61"/>
      <c r="K61"/>
      <c r="L61"/>
      <c r="M61"/>
      <c r="N61"/>
      <c r="O61"/>
      <c r="P61"/>
      <c r="Q61"/>
      <c r="R61" s="20">
        <f>VLOOKUP(+S:S,'FF4exp'!$C$11:$O$110,13)</f>
        <v>26</v>
      </c>
      <c r="S61" s="20">
        <f t="shared" si="1"/>
        <v>74111</v>
      </c>
      <c r="T61" s="20">
        <f>VLOOKUP(+U:U,'FF4exp'!$D$11:$O$110,12)</f>
        <v>15</v>
      </c>
      <c r="U61" s="20">
        <f t="shared" si="2"/>
        <v>13631</v>
      </c>
      <c r="V61" s="20">
        <f>VLOOKUP(+W:W,'FF4exp'!$G$11:$O$110,9)</f>
        <v>15</v>
      </c>
      <c r="W61" s="20">
        <f t="shared" si="5"/>
        <v>10991</v>
      </c>
      <c r="X61" s="20">
        <f>VLOOKUP(+Y:Y,'FF4exp'!$K$11:$O$110,5)</f>
        <v>1</v>
      </c>
      <c r="Y61" s="20">
        <f t="shared" si="10"/>
        <v>0</v>
      </c>
      <c r="Z61" s="20">
        <f>VLOOKUP(+AA:AA,'FF4exp'!$M$11:$O$110,3)</f>
        <v>29</v>
      </c>
      <c r="AA61" s="20">
        <f t="shared" si="13"/>
        <v>119245</v>
      </c>
      <c r="AB61" s="10">
        <f>VLOOKUP(+AC:AC,'FF4exp'!$B$11:$O$110,14)</f>
        <v>28</v>
      </c>
      <c r="AC61" s="10">
        <f t="shared" si="12"/>
        <v>106071</v>
      </c>
      <c r="AD61" s="10">
        <f>VLOOKUP(+AE:AE,'FF4exp'!$E$11:$O$110,11)</f>
        <v>28</v>
      </c>
      <c r="AE61" s="10">
        <f t="shared" si="4"/>
        <v>154146</v>
      </c>
      <c r="AF61" s="10">
        <f>VLOOKUP(+AG:AG,'FF4exp'!$F$11:$O$110,10)</f>
        <v>29</v>
      </c>
      <c r="AG61" s="10">
        <f t="shared" si="3"/>
        <v>102388</v>
      </c>
      <c r="AH61" s="10">
        <f>VLOOKUP(+AI:AI,'FF4exp'!$H$11:$O$110,8)</f>
        <v>28</v>
      </c>
      <c r="AI61" s="10">
        <f t="shared" si="6"/>
        <v>102611</v>
      </c>
      <c r="AJ61" s="10">
        <f>VLOOKUP(+AK:AK,'FF4exp'!$I$11:$O$110,7)</f>
        <v>29</v>
      </c>
      <c r="AK61" s="10">
        <f t="shared" si="8"/>
        <v>100480</v>
      </c>
      <c r="AL61" s="10">
        <f>VLOOKUP(+AM:AM,'FF4exp'!$J$11:$O$110,6)</f>
        <v>29</v>
      </c>
      <c r="AM61" s="10">
        <f t="shared" si="9"/>
        <v>100480</v>
      </c>
      <c r="AN61" s="10">
        <f>VLOOKUP(+AO:AO,'FF4exp'!$L$11:$O$110,4)</f>
        <v>29</v>
      </c>
      <c r="AO61" s="10">
        <f t="shared" si="11"/>
        <v>120947</v>
      </c>
      <c r="AP61" s="10">
        <f>VLOOKUP(+AQ:AQ,'FF4exp'!$N$11:$O$110,2)</f>
        <v>50</v>
      </c>
      <c r="AQ61" s="10">
        <f t="shared" si="14"/>
        <v>1053333</v>
      </c>
    </row>
    <row r="62" spans="1:43" s="1" customFormat="1" ht="13.5">
      <c r="A62" s="1" t="s">
        <v>2</v>
      </c>
      <c r="B62" s="1">
        <f>SUM(R61,T61,V61,X61,Z61)</f>
        <v>86</v>
      </c>
      <c r="C62"/>
      <c r="D62" s="17"/>
      <c r="E62" s="17"/>
      <c r="F62" s="17"/>
      <c r="G62" s="17"/>
      <c r="H62" s="17"/>
      <c r="I62"/>
      <c r="J62"/>
      <c r="K62"/>
      <c r="L62"/>
      <c r="M62"/>
      <c r="N62"/>
      <c r="O62"/>
      <c r="P62"/>
      <c r="Q62" t="s">
        <v>4</v>
      </c>
      <c r="R62" s="20"/>
      <c r="S62" s="20">
        <f ca="1">OFFSET('FF4exp'!$A$11,R61,S$2,1,1)-S61</f>
        <v>117</v>
      </c>
      <c r="T62" s="20"/>
      <c r="U62" s="20">
        <f ca="1">OFFSET('FF4exp'!$A$11,T61,U$2,1,1)-U61</f>
        <v>160</v>
      </c>
      <c r="V62" s="20"/>
      <c r="W62" s="20">
        <f ca="1">OFFSET('FF4exp'!$A$11,V61,W$2,1,1)-W61</f>
        <v>154</v>
      </c>
      <c r="X62" s="20"/>
      <c r="Y62" s="20">
        <f ca="1">OFFSET('FF4exp'!$A$11,X61,Y$2,1,1)-Y61</f>
        <v>23</v>
      </c>
      <c r="Z62" s="20"/>
      <c r="AA62" s="20">
        <f ca="1">OFFSET('FF4exp'!$A$11,Z61,AA$2,1,1)-AA61</f>
        <v>3405</v>
      </c>
      <c r="AB62" s="10"/>
      <c r="AC62" s="22">
        <f ca="1">OFFSET('FF4exp'!$A$11,AB61,AC$2,1,1)-AC61</f>
        <v>15081</v>
      </c>
      <c r="AD62" s="10"/>
      <c r="AE62" s="22">
        <f ca="1">OFFSET('FF4exp'!$A$11,AD61,AE$2,1,1)-AE61</f>
        <v>16514</v>
      </c>
      <c r="AF62" s="10"/>
      <c r="AG62" s="22">
        <f ca="1">OFFSET('FF4exp'!$A$11,AF61,AG$2,1,1)-AG61</f>
        <v>12828</v>
      </c>
      <c r="AH62" s="10"/>
      <c r="AI62" s="22">
        <f ca="1">OFFSET('FF4exp'!$A$11,AH61,AI$2,1,1)-AI61</f>
        <v>3029</v>
      </c>
      <c r="AJ62" s="10"/>
      <c r="AK62" s="22">
        <f ca="1">OFFSET('FF4exp'!$A$11,AJ61,AK$2,1,1)-AK61</f>
        <v>5773</v>
      </c>
      <c r="AL62" s="10"/>
      <c r="AM62" s="22">
        <f ca="1">OFFSET('FF4exp'!$A$11,AL61,AM$2,1,1)-AM61</f>
        <v>5773</v>
      </c>
      <c r="AN62" s="10"/>
      <c r="AO62" s="22">
        <f ca="1">OFFSET('FF4exp'!$A$11,AN61,AO$2,1,1)-AO61</f>
        <v>3530</v>
      </c>
      <c r="AP62" s="10"/>
      <c r="AQ62" s="22">
        <f ca="1">OFFSET('FF4exp'!$A$11,AP61,AQ$2,1,1)-AQ61</f>
        <v>36775</v>
      </c>
    </row>
    <row r="63" spans="1:43" s="1" customFormat="1" ht="13.5">
      <c r="A63" s="1" t="s">
        <v>3</v>
      </c>
      <c r="B63" s="1">
        <f>B62/5</f>
        <v>17.2</v>
      </c>
      <c r="D63" s="17"/>
      <c r="E63" s="17"/>
      <c r="F63" s="17"/>
      <c r="G63" s="17"/>
      <c r="H63" s="17"/>
      <c r="I63"/>
      <c r="J63"/>
      <c r="K63"/>
      <c r="L63"/>
      <c r="M63"/>
      <c r="N63"/>
      <c r="O63"/>
      <c r="P63"/>
      <c r="Q63" t="s">
        <v>5</v>
      </c>
      <c r="R63" s="20"/>
      <c r="S63" s="20">
        <f ca="1">S61-OFFSET('FF4exp'!$A$10,R61,S$2,1,1)</f>
        <v>9735</v>
      </c>
      <c r="T63" s="20"/>
      <c r="U63" s="20">
        <f ca="1">U61-OFFSET('FF4exp'!$A$10,T61,U$2,1,1)</f>
        <v>2617</v>
      </c>
      <c r="V63" s="20"/>
      <c r="W63" s="20">
        <f ca="1">W61-OFFSET('FF4exp'!$A$10,V61,W$2,1,1)</f>
        <v>2176</v>
      </c>
      <c r="X63" s="20"/>
      <c r="Y63" s="20">
        <f ca="1">Y61-OFFSET('FF4exp'!$A$10,X61,Y$2,1,1)</f>
        <v>0</v>
      </c>
      <c r="Z63" s="20"/>
      <c r="AA63" s="20">
        <f ca="1">AA61-OFFSET('FF4exp'!$A$10,Z61,AA$2,1,1)</f>
        <v>10515</v>
      </c>
      <c r="AB63" s="10"/>
      <c r="AC63" s="22">
        <f ca="1">AC61-OFFSET('FF4exp'!$A$10,AB61,AC$2,1,1)</f>
        <v>266</v>
      </c>
      <c r="AD63" s="10"/>
      <c r="AE63" s="22">
        <f ca="1">AE61-OFFSET('FF4exp'!$A$10,AD61,AE$2,1,1)</f>
        <v>1716</v>
      </c>
      <c r="AF63" s="10"/>
      <c r="AG63" s="22">
        <f ca="1">AG61-OFFSET('FF4exp'!$A$10,AF61,AG$2,1,1)</f>
        <v>1002</v>
      </c>
      <c r="AH63" s="10"/>
      <c r="AI63" s="22">
        <f ca="1">AI61-OFFSET('FF4exp'!$A$10,AH61,AI$2,1,1)</f>
        <v>10373</v>
      </c>
      <c r="AJ63" s="10"/>
      <c r="AK63" s="22">
        <f ca="1">AK61-OFFSET('FF4exp'!$A$10,AJ61,AK$2,1,1)</f>
        <v>7217</v>
      </c>
      <c r="AL63" s="10"/>
      <c r="AM63" s="22">
        <f ca="1">AM61-OFFSET('FF4exp'!$A$10,AL61,AM$2,1,1)</f>
        <v>7217</v>
      </c>
      <c r="AN63" s="10"/>
      <c r="AO63" s="22">
        <f ca="1">AO61-OFFSET('FF4exp'!$A$10,AN61,AO$2,1,1)</f>
        <v>11680</v>
      </c>
      <c r="AP63" s="10"/>
      <c r="AQ63" s="22">
        <f ca="1">AQ61-OFFSET('FF4exp'!$A$10,AP61,AQ$2,1,1)</f>
        <v>45468</v>
      </c>
    </row>
  </sheetData>
  <sheetProtection/>
  <dataValidations count="4">
    <dataValidation type="list" showInputMessage="1" showErrorMessage="1" sqref="E20 E24:E29">
      <formula1>"×,○,－,離,"</formula1>
    </dataValidation>
    <dataValidation type="list" showInputMessage="1" showErrorMessage="1" sqref="D12 E16 E19 E22:F22 F44:G44 E56:H57 G40:G41 D48:G50 E53:H53 G36:G37 F46:G46 G60">
      <formula1>"×,○,離,"</formula1>
    </dataValidation>
    <dataValidation type="list" showInputMessage="1" showErrorMessage="1" sqref="I20">
      <formula1>"×,離,○,－,"</formula1>
    </dataValidation>
    <dataValidation type="list" showInputMessage="1" showErrorMessage="1" sqref="K51 J18:J20 K19:K20 K38:L38 K42:N42 K45:N45 M32:N33 D24:D29 D40:F41 I14 D14 I12 F24:F29 D19:D20 I16:J16 I32:K33 I24:L29 I22:L22 D16 D44:E44 D32:F33 I36:N37 I40:O41 I44:O44 I46:O46 I48:O50 D36:F37 D46:E46 I19 D22 D53 I53:O53 K58 I56:P57 D56:D57 D60:F60 H60:P60">
      <formula1>"×,離,○,,"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3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8" sqref="B48"/>
    </sheetView>
  </sheetViews>
  <sheetFormatPr defaultColWidth="9.00390625" defaultRowHeight="13.5"/>
  <cols>
    <col min="1" max="1" width="25.625" style="0" customWidth="1"/>
    <col min="2" max="3" width="5.625" style="0" customWidth="1"/>
    <col min="4" max="8" width="3.375" style="17" customWidth="1"/>
    <col min="9" max="16" width="3.375" style="0" customWidth="1"/>
    <col min="17" max="17" width="3.625" style="0" customWidth="1"/>
    <col min="18" max="18" width="3.375" style="20" customWidth="1"/>
    <col min="19" max="19" width="6.625" style="20" customWidth="1"/>
    <col min="20" max="20" width="3.375" style="20" customWidth="1"/>
    <col min="21" max="21" width="6.625" style="20" customWidth="1"/>
    <col min="22" max="22" width="3.375" style="20" customWidth="1"/>
    <col min="23" max="23" width="6.625" style="20" customWidth="1"/>
    <col min="24" max="24" width="3.375" style="20" customWidth="1"/>
    <col min="25" max="25" width="6.625" style="20" customWidth="1"/>
    <col min="26" max="26" width="3.375" style="20" customWidth="1"/>
    <col min="27" max="27" width="6.625" style="20" customWidth="1"/>
    <col min="28" max="28" width="3.375" style="10" customWidth="1"/>
    <col min="29" max="29" width="6.625" style="10" customWidth="1"/>
    <col min="30" max="30" width="3.375" style="10" customWidth="1"/>
    <col min="31" max="31" width="6.625" style="10" customWidth="1"/>
    <col min="32" max="32" width="3.375" style="10" customWidth="1"/>
    <col min="33" max="33" width="6.625" style="10" customWidth="1"/>
    <col min="34" max="34" width="3.375" style="10" customWidth="1"/>
    <col min="35" max="35" width="6.625" style="10" customWidth="1"/>
    <col min="36" max="36" width="3.375" style="10" customWidth="1"/>
    <col min="37" max="37" width="6.625" style="10" customWidth="1"/>
    <col min="38" max="38" width="3.375" style="10" customWidth="1"/>
    <col min="39" max="39" width="6.625" style="10" customWidth="1"/>
    <col min="40" max="40" width="3.375" style="10" customWidth="1"/>
    <col min="41" max="41" width="6.625" style="10" customWidth="1"/>
    <col min="42" max="42" width="3.375" style="10" customWidth="1"/>
    <col min="43" max="43" width="6.625" style="10" customWidth="1"/>
    <col min="44" max="50" width="9.00390625" style="1" customWidth="1"/>
  </cols>
  <sheetData>
    <row r="1" spans="2:50" s="11" customFormat="1" ht="13.5">
      <c r="B1" s="11" t="s">
        <v>6</v>
      </c>
      <c r="C1" s="9" t="s">
        <v>84</v>
      </c>
      <c r="D1" s="16" t="s">
        <v>47</v>
      </c>
      <c r="E1" s="16" t="s">
        <v>48</v>
      </c>
      <c r="F1" s="16" t="s">
        <v>50</v>
      </c>
      <c r="G1" s="16" t="s">
        <v>54</v>
      </c>
      <c r="H1" s="16" t="s">
        <v>56</v>
      </c>
      <c r="I1" s="12" t="s">
        <v>46</v>
      </c>
      <c r="J1" s="12" t="s">
        <v>61</v>
      </c>
      <c r="K1" s="12" t="s">
        <v>49</v>
      </c>
      <c r="L1" s="12" t="s">
        <v>51</v>
      </c>
      <c r="M1" s="13" t="s">
        <v>52</v>
      </c>
      <c r="N1" s="13" t="s">
        <v>53</v>
      </c>
      <c r="O1" s="13" t="s">
        <v>55</v>
      </c>
      <c r="P1" s="13" t="s">
        <v>57</v>
      </c>
      <c r="Q1" s="13"/>
      <c r="R1" s="19" t="s">
        <v>8</v>
      </c>
      <c r="S1" s="19"/>
      <c r="T1" s="19" t="s">
        <v>9</v>
      </c>
      <c r="U1" s="19"/>
      <c r="V1" s="19" t="s">
        <v>10</v>
      </c>
      <c r="W1" s="21"/>
      <c r="X1" s="19" t="s">
        <v>19</v>
      </c>
      <c r="Y1" s="21"/>
      <c r="Z1" s="19" t="s">
        <v>11</v>
      </c>
      <c r="AA1" s="21"/>
      <c r="AB1" s="14" t="s">
        <v>12</v>
      </c>
      <c r="AC1" s="14"/>
      <c r="AD1" s="14" t="s">
        <v>13</v>
      </c>
      <c r="AE1" s="15"/>
      <c r="AF1" s="14" t="s">
        <v>14</v>
      </c>
      <c r="AG1" s="14"/>
      <c r="AH1" s="14" t="s">
        <v>15</v>
      </c>
      <c r="AI1" s="15"/>
      <c r="AJ1" s="14" t="s">
        <v>17</v>
      </c>
      <c r="AK1" s="15"/>
      <c r="AL1" s="14" t="s">
        <v>16</v>
      </c>
      <c r="AM1" s="15"/>
      <c r="AN1" s="14" t="s">
        <v>1</v>
      </c>
      <c r="AO1" s="15"/>
      <c r="AP1" s="14" t="s">
        <v>18</v>
      </c>
      <c r="AQ1" s="15"/>
      <c r="AR1" s="15"/>
      <c r="AS1" s="15"/>
      <c r="AT1" s="15"/>
      <c r="AU1" s="15"/>
      <c r="AV1" s="15"/>
      <c r="AW1" s="15"/>
      <c r="AX1" s="15"/>
    </row>
    <row r="2" spans="4:43" ht="13.5" hidden="1">
      <c r="D2" s="17">
        <v>2</v>
      </c>
      <c r="E2" s="17">
        <v>3</v>
      </c>
      <c r="F2" s="17">
        <v>6</v>
      </c>
      <c r="G2" s="17">
        <v>10</v>
      </c>
      <c r="H2" s="17">
        <v>12</v>
      </c>
      <c r="I2">
        <v>1</v>
      </c>
      <c r="J2">
        <v>4</v>
      </c>
      <c r="K2">
        <v>5</v>
      </c>
      <c r="L2" s="6">
        <v>7</v>
      </c>
      <c r="M2" s="6">
        <v>8</v>
      </c>
      <c r="N2" s="6">
        <v>9</v>
      </c>
      <c r="O2" s="6">
        <v>11</v>
      </c>
      <c r="P2" s="6">
        <v>13</v>
      </c>
      <c r="S2" s="20">
        <v>2</v>
      </c>
      <c r="U2" s="20">
        <v>3</v>
      </c>
      <c r="W2" s="20">
        <v>6</v>
      </c>
      <c r="Y2" s="20">
        <v>10</v>
      </c>
      <c r="AA2" s="20">
        <v>12</v>
      </c>
      <c r="AC2" s="10">
        <v>1</v>
      </c>
      <c r="AE2" s="10">
        <v>4</v>
      </c>
      <c r="AG2" s="10">
        <v>5</v>
      </c>
      <c r="AI2" s="10">
        <v>7</v>
      </c>
      <c r="AK2" s="10">
        <v>8</v>
      </c>
      <c r="AM2" s="10">
        <v>9</v>
      </c>
      <c r="AO2" s="10">
        <v>11</v>
      </c>
      <c r="AQ2" s="10">
        <v>13</v>
      </c>
    </row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spans="1:29" ht="13.5">
      <c r="A11" t="s">
        <v>62</v>
      </c>
      <c r="D11" s="17" t="s">
        <v>66</v>
      </c>
      <c r="I11" t="s">
        <v>66</v>
      </c>
      <c r="AB11" s="10">
        <f>VLOOKUP(+AC:AC,'FF4exp'!$B$11:$O$110,14)</f>
        <v>10</v>
      </c>
      <c r="AC11" s="10">
        <v>3000</v>
      </c>
    </row>
    <row r="12" spans="1:29" ht="13.5">
      <c r="A12" t="s">
        <v>22</v>
      </c>
      <c r="B12">
        <v>700</v>
      </c>
      <c r="C12">
        <f>INT(+B:B/COUNTIF(D12:P12,"○"))</f>
        <v>700</v>
      </c>
      <c r="D12" s="18" t="s">
        <v>58</v>
      </c>
      <c r="I12" s="8" t="s">
        <v>60</v>
      </c>
      <c r="AB12" s="10">
        <f>VLOOKUP(+AC:AC,'FF4exp'!$B$11:$O$110,14)</f>
        <v>11</v>
      </c>
      <c r="AC12" s="10">
        <f aca="true" t="shared" si="0" ref="AC12:AC43">AC11+IF(OR(+I$1:I$65536="○",+I$1:I$65536="離"),+$C:$C)</f>
        <v>3700</v>
      </c>
    </row>
    <row r="13" spans="1:29" ht="13.5">
      <c r="A13" t="s">
        <v>63</v>
      </c>
      <c r="D13" s="17" t="s">
        <v>65</v>
      </c>
      <c r="R13" s="20">
        <f>VLOOKUP(+S:S,'FF4exp'!$C$11:$O$110,13)</f>
        <v>10</v>
      </c>
      <c r="S13" s="20">
        <v>2300</v>
      </c>
      <c r="AB13" s="10">
        <f>VLOOKUP(+AC:AC,'FF4exp'!$B$11:$O$110,14)</f>
        <v>11</v>
      </c>
      <c r="AC13" s="10">
        <f t="shared" si="0"/>
        <v>3700</v>
      </c>
    </row>
    <row r="14" spans="1:29" ht="13.5">
      <c r="A14" t="s">
        <v>29</v>
      </c>
      <c r="B14">
        <v>471</v>
      </c>
      <c r="C14">
        <f>INT(+B:B/COUNTIF(D14:P14,"○"))</f>
        <v>471</v>
      </c>
      <c r="D14" s="17" t="s">
        <v>59</v>
      </c>
      <c r="I14" s="8" t="s">
        <v>60</v>
      </c>
      <c r="R14" s="20">
        <f>VLOOKUP(+S:S,'FF4exp'!$C$11:$O$110,13)</f>
        <v>10</v>
      </c>
      <c r="S14" s="20">
        <f aca="true" t="shared" si="1" ref="S14:S61">S13+IF(OR(+D$1:D$65536="○",+D$1:D$65536="離"),+$C:$C)</f>
        <v>2771</v>
      </c>
      <c r="AB14" s="10">
        <f>VLOOKUP(+AC:AC,'FF4exp'!$B$11:$O$110,14)</f>
        <v>11</v>
      </c>
      <c r="AC14" s="10">
        <f t="shared" si="0"/>
        <v>4171</v>
      </c>
    </row>
    <row r="15" spans="1:31" ht="13.5">
      <c r="A15" t="s">
        <v>64</v>
      </c>
      <c r="E15" s="17" t="s">
        <v>66</v>
      </c>
      <c r="J15" t="s">
        <v>66</v>
      </c>
      <c r="R15" s="20">
        <f>VLOOKUP(+S:S,'FF4exp'!$C$11:$O$110,13)</f>
        <v>10</v>
      </c>
      <c r="S15" s="20">
        <f t="shared" si="1"/>
        <v>2771</v>
      </c>
      <c r="T15" s="20">
        <f>VLOOKUP(+U:U,'FF4exp'!$D$11:$O$110,12)</f>
        <v>1</v>
      </c>
      <c r="U15" s="20">
        <v>0</v>
      </c>
      <c r="AB15" s="10">
        <f>VLOOKUP(+AC:AC,'FF4exp'!$B$11:$O$110,14)</f>
        <v>11</v>
      </c>
      <c r="AC15" s="10">
        <f t="shared" si="0"/>
        <v>4171</v>
      </c>
      <c r="AD15" s="10">
        <f>VLOOKUP(+AE:AE,'FF4exp'!$E$11:$O$110,11)</f>
        <v>20</v>
      </c>
      <c r="AE15" s="10">
        <v>54873</v>
      </c>
    </row>
    <row r="16" spans="1:31" ht="13.5">
      <c r="A16" t="s">
        <v>23</v>
      </c>
      <c r="B16">
        <v>1200</v>
      </c>
      <c r="C16">
        <f>INT(+B:B/COUNTIF(D16:P16,"○"))</f>
        <v>600</v>
      </c>
      <c r="D16" s="17" t="s">
        <v>59</v>
      </c>
      <c r="E16" s="18" t="s">
        <v>58</v>
      </c>
      <c r="I16" s="8" t="s">
        <v>60</v>
      </c>
      <c r="J16" s="8" t="s">
        <v>60</v>
      </c>
      <c r="R16" s="20">
        <f>VLOOKUP(+S:S,'FF4exp'!$C$11:$O$110,13)</f>
        <v>11</v>
      </c>
      <c r="S16" s="20">
        <f t="shared" si="1"/>
        <v>3371</v>
      </c>
      <c r="T16" s="20">
        <f>VLOOKUP(+U:U,'FF4exp'!$D$11:$O$110,12)</f>
        <v>1</v>
      </c>
      <c r="U16" s="20">
        <f aca="true" t="shared" si="2" ref="U16:U61">U15+IF(OR(+E$1:E$65536="○",+E$1:E$65536="離"),+$C:$C)</f>
        <v>0</v>
      </c>
      <c r="AB16" s="10">
        <f>VLOOKUP(+AC:AC,'FF4exp'!$B$11:$O$110,14)</f>
        <v>12</v>
      </c>
      <c r="AC16" s="10">
        <f t="shared" si="0"/>
        <v>4771</v>
      </c>
      <c r="AD16" s="10">
        <f>VLOOKUP(+AE:AE,'FF4exp'!$E$11:$O$110,11)</f>
        <v>20</v>
      </c>
      <c r="AE16" s="10">
        <f>AE15+IF(OR(+F:F="○",+F:F="離"),+$C:$C)</f>
        <v>54873</v>
      </c>
    </row>
    <row r="17" spans="1:33" ht="13.5">
      <c r="A17" t="s">
        <v>67</v>
      </c>
      <c r="K17" t="s">
        <v>66</v>
      </c>
      <c r="R17" s="20">
        <f>VLOOKUP(+S:S,'FF4exp'!$C$11:$O$110,13)</f>
        <v>11</v>
      </c>
      <c r="S17" s="20">
        <f t="shared" si="1"/>
        <v>3371</v>
      </c>
      <c r="T17" s="20">
        <f>VLOOKUP(+U:U,'FF4exp'!$D$11:$O$110,12)</f>
        <v>1</v>
      </c>
      <c r="U17" s="20">
        <f t="shared" si="2"/>
        <v>0</v>
      </c>
      <c r="AB17" s="10">
        <f>VLOOKUP(+AC:AC,'FF4exp'!$B$11:$O$110,14)</f>
        <v>12</v>
      </c>
      <c r="AC17" s="10">
        <f t="shared" si="0"/>
        <v>4771</v>
      </c>
      <c r="AD17" s="10">
        <f>VLOOKUP(+AE:AE,'FF4exp'!$E$11:$O$110,11)</f>
        <v>20</v>
      </c>
      <c r="AE17" s="10">
        <f>AE16+IF(OR(+J:J="○",+J:J="離"),+$C:$C)</f>
        <v>54873</v>
      </c>
      <c r="AF17" s="10">
        <f>VLOOKUP(+AG:AG,'FF4exp'!$F$11:$O$110,10)</f>
        <v>5</v>
      </c>
      <c r="AG17" s="10">
        <v>288</v>
      </c>
    </row>
    <row r="18" spans="1:33" ht="13.5">
      <c r="A18" t="s">
        <v>69</v>
      </c>
      <c r="J18" t="s">
        <v>59</v>
      </c>
      <c r="R18" s="20">
        <f>VLOOKUP(+S:S,'FF4exp'!$C$11:$O$110,13)</f>
        <v>11</v>
      </c>
      <c r="S18" s="20">
        <f t="shared" si="1"/>
        <v>3371</v>
      </c>
      <c r="T18" s="20">
        <f>VLOOKUP(+U:U,'FF4exp'!$D$11:$O$110,12)</f>
        <v>1</v>
      </c>
      <c r="U18" s="20">
        <f t="shared" si="2"/>
        <v>0</v>
      </c>
      <c r="AB18" s="10">
        <f>VLOOKUP(+AC:AC,'FF4exp'!$B$11:$O$110,14)</f>
        <v>12</v>
      </c>
      <c r="AC18" s="10">
        <f t="shared" si="0"/>
        <v>4771</v>
      </c>
      <c r="AD18" s="10">
        <f>VLOOKUP(+AE:AE,'FF4exp'!$E$11:$O$110,11)</f>
        <v>20</v>
      </c>
      <c r="AE18" s="10">
        <f>AE17+IF(OR(+J:J="○",+J:J="離"),+$C:$C)</f>
        <v>54873</v>
      </c>
      <c r="AF18" s="10">
        <f>VLOOKUP(+AG:AG,'FF4exp'!$F$11:$O$110,10)</f>
        <v>5</v>
      </c>
      <c r="AG18" s="10">
        <f aca="true" t="shared" si="3" ref="AG18:AG61">AG17+IF(OR(+K$1:K$65536="○",+K$1:K$65536="離"),+$C:$C)</f>
        <v>288</v>
      </c>
    </row>
    <row r="19" spans="1:33" ht="13.5">
      <c r="A19" t="s">
        <v>24</v>
      </c>
      <c r="B19">
        <v>1500</v>
      </c>
      <c r="C19">
        <f>INT(+B:B/COUNTIF(D19:P19,"○"))</f>
        <v>750</v>
      </c>
      <c r="D19" s="17" t="s">
        <v>59</v>
      </c>
      <c r="E19" s="18" t="s">
        <v>58</v>
      </c>
      <c r="I19" s="8" t="s">
        <v>60</v>
      </c>
      <c r="J19" t="s">
        <v>59</v>
      </c>
      <c r="K19" s="8" t="s">
        <v>60</v>
      </c>
      <c r="R19" s="20">
        <f>VLOOKUP(+S:S,'FF4exp'!$C$11:$O$110,13)</f>
        <v>12</v>
      </c>
      <c r="S19" s="20">
        <f t="shared" si="1"/>
        <v>4121</v>
      </c>
      <c r="T19" s="20">
        <f>VLOOKUP(+U:U,'FF4exp'!$D$11:$O$110,12)</f>
        <v>1</v>
      </c>
      <c r="U19" s="20">
        <f t="shared" si="2"/>
        <v>0</v>
      </c>
      <c r="AB19" s="10">
        <f>VLOOKUP(+AC:AC,'FF4exp'!$B$11:$O$110,14)</f>
        <v>12</v>
      </c>
      <c r="AC19" s="10">
        <f t="shared" si="0"/>
        <v>5521</v>
      </c>
      <c r="AD19" s="10">
        <f>VLOOKUP(+AE:AE,'FF4exp'!$E$11:$O$110,11)</f>
        <v>20</v>
      </c>
      <c r="AE19" s="10">
        <f>AE18+IF(OR(+J:J="○",+J:J="離"),+$C:$C)</f>
        <v>55623</v>
      </c>
      <c r="AF19" s="10">
        <f>VLOOKUP(+AG:AG,'FF4exp'!$F$11:$O$110,10)</f>
        <v>7</v>
      </c>
      <c r="AG19" s="10">
        <f t="shared" si="3"/>
        <v>1038</v>
      </c>
    </row>
    <row r="20" spans="1:33" ht="13.5">
      <c r="A20" t="s">
        <v>25</v>
      </c>
      <c r="B20" s="6">
        <v>800</v>
      </c>
      <c r="C20">
        <f>INT(+B:B/COUNTIF(D20:P20,"○"))</f>
        <v>800</v>
      </c>
      <c r="D20" s="17" t="s">
        <v>59</v>
      </c>
      <c r="E20" s="23" t="s">
        <v>86</v>
      </c>
      <c r="I20" s="23" t="s">
        <v>86</v>
      </c>
      <c r="J20" t="s">
        <v>59</v>
      </c>
      <c r="K20" s="8" t="s">
        <v>60</v>
      </c>
      <c r="R20" s="20">
        <f>VLOOKUP(+S:S,'FF4exp'!$C$11:$O$110,13)</f>
        <v>12</v>
      </c>
      <c r="S20" s="20">
        <f t="shared" si="1"/>
        <v>4921</v>
      </c>
      <c r="T20" s="20">
        <f>VLOOKUP(+U:U,'FF4exp'!$D$11:$O$110,12)</f>
        <v>1</v>
      </c>
      <c r="U20" s="20">
        <f t="shared" si="2"/>
        <v>0</v>
      </c>
      <c r="AB20" s="10">
        <f>VLOOKUP(+AC:AC,'FF4exp'!$B$11:$O$110,14)</f>
        <v>12</v>
      </c>
      <c r="AC20" s="10">
        <f t="shared" si="0"/>
        <v>5521</v>
      </c>
      <c r="AD20" s="10">
        <f>VLOOKUP(+AE:AE,'FF4exp'!$E$11:$O$110,11)</f>
        <v>20</v>
      </c>
      <c r="AE20" s="10">
        <f aca="true" t="shared" si="4" ref="AE20:AE61">AE19+IF(OR(+J$1:J$65536="○",+K$1:K$65536="離"),+$C:$C)</f>
        <v>55623</v>
      </c>
      <c r="AF20" s="10">
        <f>VLOOKUP(+AG:AG,'FF4exp'!$F$11:$O$110,10)</f>
        <v>8</v>
      </c>
      <c r="AG20" s="10">
        <f t="shared" si="3"/>
        <v>1838</v>
      </c>
    </row>
    <row r="21" spans="1:35" ht="13.5">
      <c r="A21" t="s">
        <v>68</v>
      </c>
      <c r="F21" s="17" t="s">
        <v>66</v>
      </c>
      <c r="L21" t="s">
        <v>66</v>
      </c>
      <c r="R21" s="20">
        <f>VLOOKUP(+S:S,'FF4exp'!$C$11:$O$110,13)</f>
        <v>12</v>
      </c>
      <c r="S21" s="20">
        <f t="shared" si="1"/>
        <v>4921</v>
      </c>
      <c r="T21" s="20">
        <f>VLOOKUP(+U:U,'FF4exp'!$D$11:$O$110,12)</f>
        <v>1</v>
      </c>
      <c r="U21" s="20">
        <f t="shared" si="2"/>
        <v>0</v>
      </c>
      <c r="V21" s="20">
        <f>VLOOKUP(+W:W,'FF4exp'!$G$11:$O$110,9)</f>
        <v>10</v>
      </c>
      <c r="W21" s="20">
        <v>2139</v>
      </c>
      <c r="AB21" s="10">
        <f>VLOOKUP(+AC:AC,'FF4exp'!$B$11:$O$110,14)</f>
        <v>12</v>
      </c>
      <c r="AC21" s="10">
        <f t="shared" si="0"/>
        <v>5521</v>
      </c>
      <c r="AD21" s="10">
        <f>VLOOKUP(+AE:AE,'FF4exp'!$E$11:$O$110,11)</f>
        <v>20</v>
      </c>
      <c r="AE21" s="10">
        <f t="shared" si="4"/>
        <v>55623</v>
      </c>
      <c r="AF21" s="10">
        <f>VLOOKUP(+AG:AG,'FF4exp'!$F$11:$O$110,10)</f>
        <v>8</v>
      </c>
      <c r="AG21" s="10">
        <f t="shared" si="3"/>
        <v>1838</v>
      </c>
      <c r="AH21" s="10">
        <f>VLOOKUP(+AI:AI,'FF4exp'!$H$11:$O$110,8)</f>
        <v>10</v>
      </c>
      <c r="AI21" s="10">
        <v>2061</v>
      </c>
    </row>
    <row r="22" spans="1:35" ht="13.5">
      <c r="A22" t="s">
        <v>26</v>
      </c>
      <c r="B22" s="6">
        <v>2418</v>
      </c>
      <c r="C22">
        <f>INT(+B:B/COUNTIF(D22:P22,"○"))</f>
        <v>806</v>
      </c>
      <c r="D22" s="17" t="s">
        <v>59</v>
      </c>
      <c r="E22" s="18" t="s">
        <v>58</v>
      </c>
      <c r="F22" s="18" t="s">
        <v>58</v>
      </c>
      <c r="I22" s="8" t="s">
        <v>60</v>
      </c>
      <c r="J22" t="s">
        <v>59</v>
      </c>
      <c r="K22" s="8" t="s">
        <v>60</v>
      </c>
      <c r="L22" s="8" t="s">
        <v>60</v>
      </c>
      <c r="R22" s="20">
        <f>VLOOKUP(+S:S,'FF4exp'!$C$11:$O$110,13)</f>
        <v>13</v>
      </c>
      <c r="S22" s="20">
        <f t="shared" si="1"/>
        <v>5727</v>
      </c>
      <c r="T22" s="20">
        <f>VLOOKUP(+U:U,'FF4exp'!$D$11:$O$110,12)</f>
        <v>1</v>
      </c>
      <c r="U22" s="20">
        <f t="shared" si="2"/>
        <v>0</v>
      </c>
      <c r="V22" s="20">
        <f>VLOOKUP(+W:W,'FF4exp'!$G$11:$O$110,9)</f>
        <v>10</v>
      </c>
      <c r="W22" s="20">
        <f aca="true" t="shared" si="5" ref="W22:W61">W21+IF(OR(+F$1:F$65536="○",+F$1:F$65536="離"),+$C:$C)</f>
        <v>2139</v>
      </c>
      <c r="AB22" s="10">
        <f>VLOOKUP(+AC:AC,'FF4exp'!$B$11:$O$110,14)</f>
        <v>13</v>
      </c>
      <c r="AC22" s="10">
        <f t="shared" si="0"/>
        <v>6327</v>
      </c>
      <c r="AD22" s="10">
        <f>VLOOKUP(+AE:AE,'FF4exp'!$E$11:$O$110,11)</f>
        <v>20</v>
      </c>
      <c r="AE22" s="10">
        <f t="shared" si="4"/>
        <v>55623</v>
      </c>
      <c r="AF22" s="10">
        <f>VLOOKUP(+AG:AG,'FF4exp'!$F$11:$O$110,10)</f>
        <v>10</v>
      </c>
      <c r="AG22" s="10">
        <f t="shared" si="3"/>
        <v>2644</v>
      </c>
      <c r="AH22" s="10">
        <f>VLOOKUP(+AI:AI,'FF4exp'!$H$11:$O$110,8)</f>
        <v>11</v>
      </c>
      <c r="AI22" s="10">
        <f aca="true" t="shared" si="6" ref="AI22:AI61">AI21+IF(OR(+L$1:L$65536="○",+L$1:L$65536="離"),+$C:$C)</f>
        <v>2867</v>
      </c>
    </row>
    <row r="23" spans="1:35" ht="13.5">
      <c r="A23" t="s">
        <v>82</v>
      </c>
      <c r="F23" s="17" t="s">
        <v>65</v>
      </c>
      <c r="R23" s="20">
        <f>VLOOKUP(+S:S,'FF4exp'!$C$11:$O$110,13)</f>
        <v>13</v>
      </c>
      <c r="S23" s="20">
        <f t="shared" si="1"/>
        <v>5727</v>
      </c>
      <c r="T23" s="20">
        <f>VLOOKUP(+U:U,'FF4exp'!$D$11:$O$110,12)</f>
        <v>1</v>
      </c>
      <c r="U23" s="20">
        <f t="shared" si="2"/>
        <v>0</v>
      </c>
      <c r="V23" s="20">
        <f>VLOOKUP(+W:W,'FF4exp'!$G$11:$O$110,9)</f>
        <v>10</v>
      </c>
      <c r="W23" s="20">
        <f t="shared" si="5"/>
        <v>2139</v>
      </c>
      <c r="AB23" s="10">
        <f>VLOOKUP(+AC:AC,'FF4exp'!$B$11:$O$110,14)</f>
        <v>13</v>
      </c>
      <c r="AC23" s="10">
        <f t="shared" si="0"/>
        <v>6327</v>
      </c>
      <c r="AD23" s="10">
        <f>VLOOKUP(+AE:AE,'FF4exp'!$E$11:$O$110,11)</f>
        <v>20</v>
      </c>
      <c r="AE23" s="10">
        <f t="shared" si="4"/>
        <v>55623</v>
      </c>
      <c r="AF23" s="10">
        <f>VLOOKUP(+AG:AG,'FF4exp'!$F$11:$O$110,10)</f>
        <v>10</v>
      </c>
      <c r="AG23" s="10">
        <f t="shared" si="3"/>
        <v>2644</v>
      </c>
      <c r="AH23" s="10">
        <f>VLOOKUP(+AI:AI,'FF4exp'!$H$11:$O$110,8)</f>
        <v>11</v>
      </c>
      <c r="AI23" s="10">
        <f t="shared" si="6"/>
        <v>2867</v>
      </c>
    </row>
    <row r="24" spans="1:35" ht="13.5">
      <c r="A24" t="s">
        <v>30</v>
      </c>
      <c r="B24" s="6">
        <v>800</v>
      </c>
      <c r="C24">
        <f aca="true" t="shared" si="7" ref="C24:C29">INT(+B$1:B$65536/COUNTIF(D24:P24,"○"))</f>
        <v>266</v>
      </c>
      <c r="D24" s="17" t="s">
        <v>59</v>
      </c>
      <c r="E24" s="23" t="s">
        <v>86</v>
      </c>
      <c r="F24" s="17" t="s">
        <v>59</v>
      </c>
      <c r="I24" s="8" t="s">
        <v>60</v>
      </c>
      <c r="J24" t="s">
        <v>59</v>
      </c>
      <c r="K24" s="8" t="s">
        <v>60</v>
      </c>
      <c r="L24" s="8" t="s">
        <v>60</v>
      </c>
      <c r="R24" s="20">
        <f>VLOOKUP(+S:S,'FF4exp'!$C$11:$O$110,13)</f>
        <v>13</v>
      </c>
      <c r="S24" s="20">
        <f t="shared" si="1"/>
        <v>5993</v>
      </c>
      <c r="T24" s="20">
        <f>VLOOKUP(+U:U,'FF4exp'!$D$11:$O$110,12)</f>
        <v>1</v>
      </c>
      <c r="U24" s="20">
        <f t="shared" si="2"/>
        <v>0</v>
      </c>
      <c r="V24" s="20">
        <f>VLOOKUP(+W:W,'FF4exp'!$G$11:$O$110,9)</f>
        <v>10</v>
      </c>
      <c r="W24" s="20">
        <f t="shared" si="5"/>
        <v>2405</v>
      </c>
      <c r="AB24" s="10">
        <f>VLOOKUP(+AC:AC,'FF4exp'!$B$11:$O$110,14)</f>
        <v>13</v>
      </c>
      <c r="AC24" s="10">
        <f t="shared" si="0"/>
        <v>6593</v>
      </c>
      <c r="AD24" s="10">
        <f>VLOOKUP(+AE:AE,'FF4exp'!$E$11:$O$110,11)</f>
        <v>20</v>
      </c>
      <c r="AE24" s="10">
        <f t="shared" si="4"/>
        <v>55623</v>
      </c>
      <c r="AF24" s="10">
        <f>VLOOKUP(+AG:AG,'FF4exp'!$F$11:$O$110,10)</f>
        <v>10</v>
      </c>
      <c r="AG24" s="10">
        <f t="shared" si="3"/>
        <v>2910</v>
      </c>
      <c r="AH24" s="10">
        <f>VLOOKUP(+AI:AI,'FF4exp'!$H$11:$O$110,8)</f>
        <v>11</v>
      </c>
      <c r="AI24" s="10">
        <f t="shared" si="6"/>
        <v>3133</v>
      </c>
    </row>
    <row r="25" spans="1:35" ht="13.5">
      <c r="A25" t="s">
        <v>27</v>
      </c>
      <c r="B25" s="6">
        <v>477</v>
      </c>
      <c r="C25">
        <f t="shared" si="7"/>
        <v>159</v>
      </c>
      <c r="D25" s="17" t="s">
        <v>59</v>
      </c>
      <c r="E25" s="23" t="s">
        <v>86</v>
      </c>
      <c r="F25" s="17" t="s">
        <v>59</v>
      </c>
      <c r="I25" s="8" t="s">
        <v>60</v>
      </c>
      <c r="J25" t="s">
        <v>59</v>
      </c>
      <c r="K25" s="8" t="s">
        <v>60</v>
      </c>
      <c r="L25" s="8" t="s">
        <v>60</v>
      </c>
      <c r="R25" s="20">
        <f>VLOOKUP(+S:S,'FF4exp'!$C$11:$O$110,13)</f>
        <v>13</v>
      </c>
      <c r="S25" s="20">
        <f t="shared" si="1"/>
        <v>6152</v>
      </c>
      <c r="T25" s="20">
        <f>VLOOKUP(+U:U,'FF4exp'!$D$11:$O$110,12)</f>
        <v>1</v>
      </c>
      <c r="U25" s="20">
        <f t="shared" si="2"/>
        <v>0</v>
      </c>
      <c r="V25" s="20">
        <f>VLOOKUP(+W:W,'FF4exp'!$G$11:$O$110,9)</f>
        <v>10</v>
      </c>
      <c r="W25" s="20">
        <f t="shared" si="5"/>
        <v>2564</v>
      </c>
      <c r="AB25" s="10">
        <f>VLOOKUP(+AC:AC,'FF4exp'!$B$11:$O$110,14)</f>
        <v>13</v>
      </c>
      <c r="AC25" s="10">
        <f t="shared" si="0"/>
        <v>6752</v>
      </c>
      <c r="AD25" s="10">
        <f>VLOOKUP(+AE:AE,'FF4exp'!$E$11:$O$110,11)</f>
        <v>20</v>
      </c>
      <c r="AE25" s="10">
        <f t="shared" si="4"/>
        <v>55623</v>
      </c>
      <c r="AF25" s="10">
        <f>VLOOKUP(+AG:AG,'FF4exp'!$F$11:$O$110,10)</f>
        <v>10</v>
      </c>
      <c r="AG25" s="10">
        <f t="shared" si="3"/>
        <v>3069</v>
      </c>
      <c r="AH25" s="10">
        <f>VLOOKUP(+AI:AI,'FF4exp'!$H$11:$O$110,8)</f>
        <v>11</v>
      </c>
      <c r="AI25" s="10">
        <f t="shared" si="6"/>
        <v>3292</v>
      </c>
    </row>
    <row r="26" spans="1:35" ht="13.5">
      <c r="A26" t="s">
        <v>30</v>
      </c>
      <c r="B26" s="6">
        <v>800</v>
      </c>
      <c r="C26">
        <f t="shared" si="7"/>
        <v>266</v>
      </c>
      <c r="D26" s="17" t="s">
        <v>59</v>
      </c>
      <c r="E26" s="23" t="s">
        <v>86</v>
      </c>
      <c r="F26" s="17" t="s">
        <v>59</v>
      </c>
      <c r="I26" s="8" t="s">
        <v>60</v>
      </c>
      <c r="J26" t="s">
        <v>59</v>
      </c>
      <c r="K26" s="8" t="s">
        <v>60</v>
      </c>
      <c r="L26" s="8" t="s">
        <v>60</v>
      </c>
      <c r="R26" s="20">
        <f>VLOOKUP(+S:S,'FF4exp'!$C$11:$O$110,13)</f>
        <v>13</v>
      </c>
      <c r="S26" s="20">
        <f t="shared" si="1"/>
        <v>6418</v>
      </c>
      <c r="T26" s="20">
        <f>VLOOKUP(+U:U,'FF4exp'!$D$11:$O$110,12)</f>
        <v>1</v>
      </c>
      <c r="U26" s="20">
        <f t="shared" si="2"/>
        <v>0</v>
      </c>
      <c r="V26" s="20">
        <f>VLOOKUP(+W:W,'FF4exp'!$G$11:$O$110,9)</f>
        <v>10</v>
      </c>
      <c r="W26" s="20">
        <f t="shared" si="5"/>
        <v>2830</v>
      </c>
      <c r="AB26" s="10">
        <f>VLOOKUP(+AC:AC,'FF4exp'!$B$11:$O$110,14)</f>
        <v>13</v>
      </c>
      <c r="AC26" s="10">
        <f t="shared" si="0"/>
        <v>7018</v>
      </c>
      <c r="AD26" s="10">
        <f>VLOOKUP(+AE:AE,'FF4exp'!$E$11:$O$110,11)</f>
        <v>20</v>
      </c>
      <c r="AE26" s="10">
        <f t="shared" si="4"/>
        <v>55623</v>
      </c>
      <c r="AF26" s="10">
        <f>VLOOKUP(+AG:AG,'FF4exp'!$F$11:$O$110,10)</f>
        <v>10</v>
      </c>
      <c r="AG26" s="10">
        <f t="shared" si="3"/>
        <v>3335</v>
      </c>
      <c r="AH26" s="10">
        <f>VLOOKUP(+AI:AI,'FF4exp'!$H$11:$O$110,8)</f>
        <v>11</v>
      </c>
      <c r="AI26" s="10">
        <f t="shared" si="6"/>
        <v>3558</v>
      </c>
    </row>
    <row r="27" spans="1:35" ht="13.5">
      <c r="A27" t="s">
        <v>28</v>
      </c>
      <c r="B27" s="6">
        <v>315</v>
      </c>
      <c r="C27">
        <f t="shared" si="7"/>
        <v>105</v>
      </c>
      <c r="D27" s="17" t="s">
        <v>59</v>
      </c>
      <c r="E27" s="23" t="s">
        <v>86</v>
      </c>
      <c r="F27" s="17" t="s">
        <v>59</v>
      </c>
      <c r="I27" s="8" t="s">
        <v>60</v>
      </c>
      <c r="J27" t="s">
        <v>59</v>
      </c>
      <c r="K27" s="8" t="s">
        <v>60</v>
      </c>
      <c r="L27" s="8" t="s">
        <v>60</v>
      </c>
      <c r="R27" s="20">
        <f>VLOOKUP(+S:S,'FF4exp'!$C$11:$O$110,13)</f>
        <v>13</v>
      </c>
      <c r="S27" s="20">
        <f t="shared" si="1"/>
        <v>6523</v>
      </c>
      <c r="T27" s="20">
        <f>VLOOKUP(+U:U,'FF4exp'!$D$11:$O$110,12)</f>
        <v>1</v>
      </c>
      <c r="U27" s="20">
        <f t="shared" si="2"/>
        <v>0</v>
      </c>
      <c r="V27" s="20">
        <f>VLOOKUP(+W:W,'FF4exp'!$G$11:$O$110,9)</f>
        <v>10</v>
      </c>
      <c r="W27" s="20">
        <f t="shared" si="5"/>
        <v>2935</v>
      </c>
      <c r="AB27" s="10">
        <f>VLOOKUP(+AC:AC,'FF4exp'!$B$11:$O$110,14)</f>
        <v>13</v>
      </c>
      <c r="AC27" s="10">
        <f t="shared" si="0"/>
        <v>7123</v>
      </c>
      <c r="AD27" s="10">
        <f>VLOOKUP(+AE:AE,'FF4exp'!$E$11:$O$110,11)</f>
        <v>20</v>
      </c>
      <c r="AE27" s="10">
        <f t="shared" si="4"/>
        <v>55623</v>
      </c>
      <c r="AF27" s="10">
        <f>VLOOKUP(+AG:AG,'FF4exp'!$F$11:$O$110,10)</f>
        <v>11</v>
      </c>
      <c r="AG27" s="10">
        <f t="shared" si="3"/>
        <v>3440</v>
      </c>
      <c r="AH27" s="10">
        <f>VLOOKUP(+AI:AI,'FF4exp'!$H$11:$O$110,8)</f>
        <v>11</v>
      </c>
      <c r="AI27" s="10">
        <f t="shared" si="6"/>
        <v>3663</v>
      </c>
    </row>
    <row r="28" spans="1:35" ht="13.5">
      <c r="A28" t="s">
        <v>27</v>
      </c>
      <c r="B28" s="6">
        <v>477</v>
      </c>
      <c r="C28">
        <f t="shared" si="7"/>
        <v>159</v>
      </c>
      <c r="D28" s="17" t="s">
        <v>59</v>
      </c>
      <c r="E28" s="23" t="s">
        <v>86</v>
      </c>
      <c r="F28" s="17" t="s">
        <v>59</v>
      </c>
      <c r="I28" s="8" t="s">
        <v>60</v>
      </c>
      <c r="J28" t="s">
        <v>59</v>
      </c>
      <c r="K28" s="8" t="s">
        <v>60</v>
      </c>
      <c r="L28" s="8" t="s">
        <v>60</v>
      </c>
      <c r="R28" s="20">
        <f>VLOOKUP(+S:S,'FF4exp'!$C$11:$O$110,13)</f>
        <v>13</v>
      </c>
      <c r="S28" s="20">
        <f t="shared" si="1"/>
        <v>6682</v>
      </c>
      <c r="T28" s="20">
        <f>VLOOKUP(+U:U,'FF4exp'!$D$11:$O$110,12)</f>
        <v>1</v>
      </c>
      <c r="U28" s="20">
        <f t="shared" si="2"/>
        <v>0</v>
      </c>
      <c r="V28" s="20">
        <f>VLOOKUP(+W:W,'FF4exp'!$G$11:$O$110,9)</f>
        <v>11</v>
      </c>
      <c r="W28" s="20">
        <f t="shared" si="5"/>
        <v>3094</v>
      </c>
      <c r="AB28" s="10">
        <f>VLOOKUP(+AC:AC,'FF4exp'!$B$11:$O$110,14)</f>
        <v>13</v>
      </c>
      <c r="AC28" s="10">
        <f t="shared" si="0"/>
        <v>7282</v>
      </c>
      <c r="AD28" s="10">
        <f>VLOOKUP(+AE:AE,'FF4exp'!$E$11:$O$110,11)</f>
        <v>20</v>
      </c>
      <c r="AE28" s="10">
        <f t="shared" si="4"/>
        <v>55623</v>
      </c>
      <c r="AF28" s="10">
        <f>VLOOKUP(+AG:AG,'FF4exp'!$F$11:$O$110,10)</f>
        <v>11</v>
      </c>
      <c r="AG28" s="10">
        <f t="shared" si="3"/>
        <v>3599</v>
      </c>
      <c r="AH28" s="10">
        <f>VLOOKUP(+AI:AI,'FF4exp'!$H$11:$O$110,8)</f>
        <v>11</v>
      </c>
      <c r="AI28" s="10">
        <f t="shared" si="6"/>
        <v>3822</v>
      </c>
    </row>
    <row r="29" spans="1:35" ht="13.5">
      <c r="A29" t="s">
        <v>30</v>
      </c>
      <c r="B29" s="6">
        <v>800</v>
      </c>
      <c r="C29">
        <f t="shared" si="7"/>
        <v>266</v>
      </c>
      <c r="D29" s="17" t="s">
        <v>59</v>
      </c>
      <c r="E29" s="23" t="s">
        <v>86</v>
      </c>
      <c r="F29" s="17" t="s">
        <v>59</v>
      </c>
      <c r="I29" s="8" t="s">
        <v>60</v>
      </c>
      <c r="J29" t="s">
        <v>59</v>
      </c>
      <c r="K29" s="8" t="s">
        <v>60</v>
      </c>
      <c r="L29" s="8" t="s">
        <v>60</v>
      </c>
      <c r="R29" s="20">
        <f>VLOOKUP(+S:S,'FF4exp'!$C$11:$O$110,13)</f>
        <v>14</v>
      </c>
      <c r="S29" s="20">
        <f t="shared" si="1"/>
        <v>6948</v>
      </c>
      <c r="T29" s="20">
        <f>VLOOKUP(+U:U,'FF4exp'!$D$11:$O$110,12)</f>
        <v>1</v>
      </c>
      <c r="U29" s="20">
        <f t="shared" si="2"/>
        <v>0</v>
      </c>
      <c r="V29" s="20">
        <f>VLOOKUP(+W:W,'FF4exp'!$G$11:$O$110,9)</f>
        <v>11</v>
      </c>
      <c r="W29" s="20">
        <f t="shared" si="5"/>
        <v>3360</v>
      </c>
      <c r="AB29" s="10">
        <f>VLOOKUP(+AC:AC,'FF4exp'!$B$11:$O$110,14)</f>
        <v>13</v>
      </c>
      <c r="AC29" s="10">
        <f t="shared" si="0"/>
        <v>7548</v>
      </c>
      <c r="AD29" s="10">
        <f>VLOOKUP(+AE:AE,'FF4exp'!$E$11:$O$110,11)</f>
        <v>20</v>
      </c>
      <c r="AE29" s="10">
        <f t="shared" si="4"/>
        <v>55623</v>
      </c>
      <c r="AF29" s="10">
        <f>VLOOKUP(+AG:AG,'FF4exp'!$F$11:$O$110,10)</f>
        <v>11</v>
      </c>
      <c r="AG29" s="10">
        <f t="shared" si="3"/>
        <v>3865</v>
      </c>
      <c r="AH29" s="10">
        <f>VLOOKUP(+AI:AI,'FF4exp'!$H$11:$O$110,8)</f>
        <v>12</v>
      </c>
      <c r="AI29" s="10">
        <f t="shared" si="6"/>
        <v>4088</v>
      </c>
    </row>
    <row r="30" spans="1:35" ht="13.5">
      <c r="A30" t="s">
        <v>83</v>
      </c>
      <c r="E30" s="17" t="s">
        <v>65</v>
      </c>
      <c r="K30" t="s">
        <v>65</v>
      </c>
      <c r="L30" t="s">
        <v>65</v>
      </c>
      <c r="R30" s="20">
        <f>VLOOKUP(+S:S,'FF4exp'!$C$11:$O$110,13)</f>
        <v>14</v>
      </c>
      <c r="S30" s="20">
        <f t="shared" si="1"/>
        <v>6948</v>
      </c>
      <c r="T30" s="20">
        <f>VLOOKUP(+U:U,'FF4exp'!$D$11:$O$110,12)</f>
        <v>1</v>
      </c>
      <c r="U30" s="20">
        <f t="shared" si="2"/>
        <v>0</v>
      </c>
      <c r="V30" s="20">
        <f>VLOOKUP(+W:W,'FF4exp'!$G$11:$O$110,9)</f>
        <v>11</v>
      </c>
      <c r="W30" s="20">
        <f t="shared" si="5"/>
        <v>3360</v>
      </c>
      <c r="AB30" s="10">
        <f>VLOOKUP(+AC:AC,'FF4exp'!$B$11:$O$110,14)</f>
        <v>13</v>
      </c>
      <c r="AC30" s="10">
        <f t="shared" si="0"/>
        <v>7548</v>
      </c>
      <c r="AD30" s="10">
        <f>VLOOKUP(+AE:AE,'FF4exp'!$E$11:$O$110,11)</f>
        <v>20</v>
      </c>
      <c r="AE30" s="10">
        <f t="shared" si="4"/>
        <v>55623</v>
      </c>
      <c r="AF30" s="10">
        <f>VLOOKUP(+AG:AG,'FF4exp'!$F$11:$O$110,10)</f>
        <v>11</v>
      </c>
      <c r="AG30" s="10">
        <f t="shared" si="3"/>
        <v>3865</v>
      </c>
      <c r="AH30" s="10">
        <f>VLOOKUP(+AI:AI,'FF4exp'!$H$11:$O$110,8)</f>
        <v>12</v>
      </c>
      <c r="AI30" s="10">
        <f t="shared" si="6"/>
        <v>4088</v>
      </c>
    </row>
    <row r="31" spans="1:39" ht="13.5">
      <c r="A31" t="s">
        <v>78</v>
      </c>
      <c r="J31" t="s">
        <v>66</v>
      </c>
      <c r="M31" t="s">
        <v>66</v>
      </c>
      <c r="N31" t="s">
        <v>66</v>
      </c>
      <c r="R31" s="20">
        <f>VLOOKUP(+S:S,'FF4exp'!$C$11:$O$110,13)</f>
        <v>14</v>
      </c>
      <c r="S31" s="20">
        <f t="shared" si="1"/>
        <v>6948</v>
      </c>
      <c r="T31" s="20">
        <f>VLOOKUP(+U:U,'FF4exp'!$D$11:$O$110,12)</f>
        <v>1</v>
      </c>
      <c r="U31" s="20">
        <f t="shared" si="2"/>
        <v>0</v>
      </c>
      <c r="V31" s="20">
        <f>VLOOKUP(+W:W,'FF4exp'!$G$11:$O$110,9)</f>
        <v>11</v>
      </c>
      <c r="W31" s="20">
        <f t="shared" si="5"/>
        <v>3360</v>
      </c>
      <c r="AB31" s="10">
        <f>VLOOKUP(+AC:AC,'FF4exp'!$B$11:$O$110,14)</f>
        <v>13</v>
      </c>
      <c r="AC31" s="10">
        <f t="shared" si="0"/>
        <v>7548</v>
      </c>
      <c r="AD31" s="10">
        <f>VLOOKUP(+AE:AE,'FF4exp'!$E$11:$O$110,11)</f>
        <v>20</v>
      </c>
      <c r="AE31" s="10">
        <f t="shared" si="4"/>
        <v>55623</v>
      </c>
      <c r="AF31" s="10">
        <f>VLOOKUP(+AG:AG,'FF4exp'!$F$11:$O$110,10)</f>
        <v>11</v>
      </c>
      <c r="AG31" s="10">
        <f t="shared" si="3"/>
        <v>3865</v>
      </c>
      <c r="AH31" s="10">
        <f>VLOOKUP(+AI:AI,'FF4exp'!$H$11:$O$110,8)</f>
        <v>12</v>
      </c>
      <c r="AI31" s="10">
        <f t="shared" si="6"/>
        <v>4088</v>
      </c>
      <c r="AJ31" s="10">
        <f>VLOOKUP(+AK:AK,'FF4exp'!$I$11:$O$110,7)</f>
        <v>10</v>
      </c>
      <c r="AK31" s="10">
        <v>1957</v>
      </c>
      <c r="AL31" s="10">
        <f>VLOOKUP(+AM:AM,'FF4exp'!$J$11:$O$110,6)</f>
        <v>10</v>
      </c>
      <c r="AM31" s="10">
        <v>1957</v>
      </c>
    </row>
    <row r="32" spans="1:39" ht="13.5">
      <c r="A32" t="s">
        <v>100</v>
      </c>
      <c r="B32" s="6">
        <v>3400</v>
      </c>
      <c r="C32">
        <f>INT(+B:B/COUNTIF(D32:P32,"○"))</f>
        <v>850</v>
      </c>
      <c r="D32" s="17" t="s">
        <v>59</v>
      </c>
      <c r="E32" s="17" t="s">
        <v>59</v>
      </c>
      <c r="F32" s="17" t="s">
        <v>59</v>
      </c>
      <c r="I32" s="8" t="s">
        <v>60</v>
      </c>
      <c r="J32" s="8" t="s">
        <v>60</v>
      </c>
      <c r="K32" t="s">
        <v>59</v>
      </c>
      <c r="L32" t="s">
        <v>65</v>
      </c>
      <c r="M32" s="8" t="s">
        <v>60</v>
      </c>
      <c r="N32" s="8" t="s">
        <v>60</v>
      </c>
      <c r="R32" s="20">
        <f>VLOOKUP(+S:S,'FF4exp'!$C$11:$O$110,13)</f>
        <v>14</v>
      </c>
      <c r="S32" s="20">
        <f t="shared" si="1"/>
        <v>7798</v>
      </c>
      <c r="T32" s="20">
        <f>VLOOKUP(+U:U,'FF4exp'!$D$11:$O$110,12)</f>
        <v>6</v>
      </c>
      <c r="U32" s="20">
        <f t="shared" si="2"/>
        <v>850</v>
      </c>
      <c r="V32" s="20">
        <f>VLOOKUP(+W:W,'FF4exp'!$G$11:$O$110,9)</f>
        <v>12</v>
      </c>
      <c r="W32" s="20">
        <f t="shared" si="5"/>
        <v>4210</v>
      </c>
      <c r="AB32" s="10">
        <f>VLOOKUP(+AC:AC,'FF4exp'!$B$11:$O$110,14)</f>
        <v>14</v>
      </c>
      <c r="AC32" s="10">
        <f t="shared" si="0"/>
        <v>8398</v>
      </c>
      <c r="AD32" s="10">
        <f>VLOOKUP(+AE:AE,'FF4exp'!$E$11:$O$110,11)</f>
        <v>20</v>
      </c>
      <c r="AE32" s="10">
        <f t="shared" si="4"/>
        <v>56473</v>
      </c>
      <c r="AF32" s="10">
        <f>VLOOKUP(+AG:AG,'FF4exp'!$F$11:$O$110,10)</f>
        <v>12</v>
      </c>
      <c r="AG32" s="10">
        <f t="shared" si="3"/>
        <v>4715</v>
      </c>
      <c r="AH32" s="10">
        <f>VLOOKUP(+AI:AI,'FF4exp'!$H$11:$O$110,8)</f>
        <v>12</v>
      </c>
      <c r="AI32" s="10">
        <f t="shared" si="6"/>
        <v>4938</v>
      </c>
      <c r="AJ32" s="10">
        <f>VLOOKUP(+AK:AK,'FF4exp'!$I$11:$O$110,7)</f>
        <v>11</v>
      </c>
      <c r="AK32" s="10">
        <f aca="true" t="shared" si="8" ref="AK32:AK61">AK31+IF(OR(+M$1:M$65536="○",+M$1:M$65536="離"),+$C:$C)</f>
        <v>2807</v>
      </c>
      <c r="AL32" s="10">
        <f>VLOOKUP(+AM:AM,'FF4exp'!$J$11:$O$110,6)</f>
        <v>11</v>
      </c>
      <c r="AM32" s="10">
        <f aca="true" t="shared" si="9" ref="AM32:AM61">AM31+IF(OR(+N$1:N$65536="○",+N$1:N$65536="離"),+$C:$C)</f>
        <v>2807</v>
      </c>
    </row>
    <row r="33" spans="1:39" ht="13.5">
      <c r="A33" t="s">
        <v>31</v>
      </c>
      <c r="B33" s="6">
        <v>3600</v>
      </c>
      <c r="C33">
        <f>INT(+B:B/COUNTIF(D33:P33,"○"))</f>
        <v>900</v>
      </c>
      <c r="D33" s="17" t="s">
        <v>59</v>
      </c>
      <c r="E33" s="17" t="s">
        <v>59</v>
      </c>
      <c r="F33" s="17" t="s">
        <v>59</v>
      </c>
      <c r="I33" s="8" t="s">
        <v>60</v>
      </c>
      <c r="J33" s="8" t="s">
        <v>60</v>
      </c>
      <c r="K33" t="s">
        <v>59</v>
      </c>
      <c r="L33" t="s">
        <v>65</v>
      </c>
      <c r="M33" s="8" t="s">
        <v>60</v>
      </c>
      <c r="N33" s="8" t="s">
        <v>60</v>
      </c>
      <c r="R33" s="20">
        <f>VLOOKUP(+S:S,'FF4exp'!$C$11:$O$110,13)</f>
        <v>15</v>
      </c>
      <c r="S33" s="20">
        <f t="shared" si="1"/>
        <v>8698</v>
      </c>
      <c r="T33" s="20">
        <f>VLOOKUP(+U:U,'FF4exp'!$D$11:$O$110,12)</f>
        <v>8</v>
      </c>
      <c r="U33" s="20">
        <f t="shared" si="2"/>
        <v>1750</v>
      </c>
      <c r="V33" s="20">
        <f>VLOOKUP(+W:W,'FF4exp'!$G$11:$O$110,9)</f>
        <v>12</v>
      </c>
      <c r="W33" s="20">
        <f t="shared" si="5"/>
        <v>5110</v>
      </c>
      <c r="AB33" s="10">
        <f>VLOOKUP(+AC:AC,'FF4exp'!$B$11:$O$110,14)</f>
        <v>14</v>
      </c>
      <c r="AC33" s="10">
        <f t="shared" si="0"/>
        <v>9298</v>
      </c>
      <c r="AD33" s="10">
        <f>VLOOKUP(+AE:AE,'FF4exp'!$E$11:$O$110,11)</f>
        <v>20</v>
      </c>
      <c r="AE33" s="10">
        <f t="shared" si="4"/>
        <v>57373</v>
      </c>
      <c r="AF33" s="10">
        <f>VLOOKUP(+AG:AG,'FF4exp'!$F$11:$O$110,10)</f>
        <v>12</v>
      </c>
      <c r="AG33" s="10">
        <f t="shared" si="3"/>
        <v>5615</v>
      </c>
      <c r="AH33" s="10">
        <f>VLOOKUP(+AI:AI,'FF4exp'!$H$11:$O$110,8)</f>
        <v>13</v>
      </c>
      <c r="AI33" s="10">
        <f t="shared" si="6"/>
        <v>5838</v>
      </c>
      <c r="AJ33" s="10">
        <f>VLOOKUP(+AK:AK,'FF4exp'!$I$11:$O$110,7)</f>
        <v>12</v>
      </c>
      <c r="AK33" s="10">
        <f t="shared" si="8"/>
        <v>3707</v>
      </c>
      <c r="AL33" s="10">
        <f>VLOOKUP(+AM:AM,'FF4exp'!$J$11:$O$110,6)</f>
        <v>12</v>
      </c>
      <c r="AM33" s="10">
        <f t="shared" si="9"/>
        <v>3707</v>
      </c>
    </row>
    <row r="34" spans="1:39" ht="13.5">
      <c r="A34" t="s">
        <v>76</v>
      </c>
      <c r="G34" s="17" t="s">
        <v>66</v>
      </c>
      <c r="I34" t="s">
        <v>59</v>
      </c>
      <c r="R34" s="20">
        <f>VLOOKUP(+S:S,'FF4exp'!$C$11:$O$110,13)</f>
        <v>15</v>
      </c>
      <c r="S34" s="20">
        <f t="shared" si="1"/>
        <v>8698</v>
      </c>
      <c r="T34" s="20">
        <f>VLOOKUP(+U:U,'FF4exp'!$D$11:$O$110,12)</f>
        <v>8</v>
      </c>
      <c r="U34" s="20">
        <f t="shared" si="2"/>
        <v>1750</v>
      </c>
      <c r="V34" s="20">
        <f>VLOOKUP(+W:W,'FF4exp'!$G$11:$O$110,9)</f>
        <v>12</v>
      </c>
      <c r="W34" s="20">
        <f t="shared" si="5"/>
        <v>5110</v>
      </c>
      <c r="X34" s="20">
        <f>VLOOKUP(+Y:Y,'FF4exp'!$K$11:$O$110,5)</f>
        <v>1</v>
      </c>
      <c r="Y34" s="20">
        <v>0</v>
      </c>
      <c r="AB34" s="10">
        <f>VLOOKUP(+AC:AC,'FF4exp'!$B$11:$O$110,14)</f>
        <v>14</v>
      </c>
      <c r="AC34" s="10">
        <f t="shared" si="0"/>
        <v>9298</v>
      </c>
      <c r="AD34" s="10">
        <f>VLOOKUP(+AE:AE,'FF4exp'!$E$11:$O$110,11)</f>
        <v>20</v>
      </c>
      <c r="AE34" s="10">
        <f t="shared" si="4"/>
        <v>57373</v>
      </c>
      <c r="AF34" s="10">
        <f>VLOOKUP(+AG:AG,'FF4exp'!$F$11:$O$110,10)</f>
        <v>12</v>
      </c>
      <c r="AG34" s="10">
        <f t="shared" si="3"/>
        <v>5615</v>
      </c>
      <c r="AH34" s="10">
        <f>VLOOKUP(+AI:AI,'FF4exp'!$H$11:$O$110,8)</f>
        <v>13</v>
      </c>
      <c r="AI34" s="10">
        <f t="shared" si="6"/>
        <v>5838</v>
      </c>
      <c r="AJ34" s="10">
        <f>VLOOKUP(+AK:AK,'FF4exp'!$I$11:$O$110,7)</f>
        <v>12</v>
      </c>
      <c r="AK34" s="10">
        <f t="shared" si="8"/>
        <v>3707</v>
      </c>
      <c r="AL34" s="10">
        <f>VLOOKUP(+AM:AM,'FF4exp'!$J$11:$O$110,6)</f>
        <v>12</v>
      </c>
      <c r="AM34" s="10">
        <f t="shared" si="9"/>
        <v>3707</v>
      </c>
    </row>
    <row r="35" spans="1:39" ht="13.5">
      <c r="A35" t="s">
        <v>79</v>
      </c>
      <c r="L35" t="s">
        <v>66</v>
      </c>
      <c r="R35" s="20">
        <f>VLOOKUP(+S:S,'FF4exp'!$C$11:$O$110,13)</f>
        <v>15</v>
      </c>
      <c r="S35" s="20">
        <f t="shared" si="1"/>
        <v>8698</v>
      </c>
      <c r="T35" s="20">
        <f>VLOOKUP(+U:U,'FF4exp'!$D$11:$O$110,12)</f>
        <v>8</v>
      </c>
      <c r="U35" s="20">
        <f t="shared" si="2"/>
        <v>1750</v>
      </c>
      <c r="V35" s="20">
        <f>VLOOKUP(+W:W,'FF4exp'!$G$11:$O$110,9)</f>
        <v>12</v>
      </c>
      <c r="W35" s="20">
        <f t="shared" si="5"/>
        <v>5110</v>
      </c>
      <c r="X35" s="20">
        <f>VLOOKUP(+Y:Y,'FF4exp'!$K$11:$O$110,5)</f>
        <v>1</v>
      </c>
      <c r="Y35" s="20">
        <f aca="true" t="shared" si="10" ref="Y35:Y61">Y34+IF(OR(+G$1:G$65536="○",+G$1:G$65536="離"),+$C:$C)</f>
        <v>0</v>
      </c>
      <c r="AB35" s="10">
        <f>VLOOKUP(+AC:AC,'FF4exp'!$B$11:$O$110,14)</f>
        <v>14</v>
      </c>
      <c r="AC35" s="10">
        <f t="shared" si="0"/>
        <v>9298</v>
      </c>
      <c r="AD35" s="10">
        <f>VLOOKUP(+AE:AE,'FF4exp'!$E$11:$O$110,11)</f>
        <v>20</v>
      </c>
      <c r="AE35" s="10">
        <f t="shared" si="4"/>
        <v>57373</v>
      </c>
      <c r="AF35" s="10">
        <f>VLOOKUP(+AG:AG,'FF4exp'!$F$11:$O$110,10)</f>
        <v>12</v>
      </c>
      <c r="AG35" s="10">
        <f t="shared" si="3"/>
        <v>5615</v>
      </c>
      <c r="AH35" s="10">
        <f>VLOOKUP(+AI:AI,'FF4exp'!$H$11:$O$110,8)</f>
        <v>13</v>
      </c>
      <c r="AI35" s="10">
        <f t="shared" si="6"/>
        <v>5838</v>
      </c>
      <c r="AJ35" s="10">
        <f>VLOOKUP(+AK:AK,'FF4exp'!$I$11:$O$110,7)</f>
        <v>12</v>
      </c>
      <c r="AK35" s="10">
        <f t="shared" si="8"/>
        <v>3707</v>
      </c>
      <c r="AL35" s="10">
        <f>VLOOKUP(+AM:AM,'FF4exp'!$J$11:$O$110,6)</f>
        <v>12</v>
      </c>
      <c r="AM35" s="10">
        <f t="shared" si="9"/>
        <v>3707</v>
      </c>
    </row>
    <row r="36" spans="1:39" ht="13.5">
      <c r="A36" t="s">
        <v>32</v>
      </c>
      <c r="B36">
        <v>4820</v>
      </c>
      <c r="C36">
        <f>INT(+B:B/COUNTIF(D36:P36,"○"))</f>
        <v>1205</v>
      </c>
      <c r="D36" s="17" t="s">
        <v>59</v>
      </c>
      <c r="E36" s="17" t="s">
        <v>59</v>
      </c>
      <c r="F36" s="17" t="s">
        <v>59</v>
      </c>
      <c r="G36" s="23" t="s">
        <v>58</v>
      </c>
      <c r="I36" t="s">
        <v>59</v>
      </c>
      <c r="J36" s="8" t="s">
        <v>60</v>
      </c>
      <c r="K36" t="s">
        <v>59</v>
      </c>
      <c r="L36" s="8" t="s">
        <v>60</v>
      </c>
      <c r="M36" s="8" t="s">
        <v>60</v>
      </c>
      <c r="N36" s="8" t="s">
        <v>60</v>
      </c>
      <c r="R36" s="20">
        <f>VLOOKUP(+S:S,'FF4exp'!$C$11:$O$110,13)</f>
        <v>15</v>
      </c>
      <c r="S36" s="20">
        <f t="shared" si="1"/>
        <v>9903</v>
      </c>
      <c r="T36" s="20">
        <f>VLOOKUP(+U:U,'FF4exp'!$D$11:$O$110,12)</f>
        <v>10</v>
      </c>
      <c r="U36" s="20">
        <f t="shared" si="2"/>
        <v>2955</v>
      </c>
      <c r="V36" s="20">
        <f>VLOOKUP(+W:W,'FF4exp'!$G$11:$O$110,9)</f>
        <v>13</v>
      </c>
      <c r="W36" s="20">
        <f t="shared" si="5"/>
        <v>6315</v>
      </c>
      <c r="X36" s="20">
        <f>VLOOKUP(+Y:Y,'FF4exp'!$K$11:$O$110,5)</f>
        <v>1</v>
      </c>
      <c r="Y36" s="20">
        <f t="shared" si="10"/>
        <v>0</v>
      </c>
      <c r="AB36" s="10">
        <f>VLOOKUP(+AC:AC,'FF4exp'!$B$11:$O$110,14)</f>
        <v>15</v>
      </c>
      <c r="AC36" s="10">
        <f t="shared" si="0"/>
        <v>10503</v>
      </c>
      <c r="AD36" s="10">
        <f>VLOOKUP(+AE:AE,'FF4exp'!$E$11:$O$110,11)</f>
        <v>20</v>
      </c>
      <c r="AE36" s="10">
        <f t="shared" si="4"/>
        <v>58578</v>
      </c>
      <c r="AF36" s="10">
        <f>VLOOKUP(+AG:AG,'FF4exp'!$F$11:$O$110,10)</f>
        <v>13</v>
      </c>
      <c r="AG36" s="10">
        <f t="shared" si="3"/>
        <v>6820</v>
      </c>
      <c r="AH36" s="10">
        <f>VLOOKUP(+AI:AI,'FF4exp'!$H$11:$O$110,8)</f>
        <v>14</v>
      </c>
      <c r="AI36" s="10">
        <f t="shared" si="6"/>
        <v>7043</v>
      </c>
      <c r="AJ36" s="10">
        <f>VLOOKUP(+AK:AK,'FF4exp'!$I$11:$O$110,7)</f>
        <v>13</v>
      </c>
      <c r="AK36" s="10">
        <f t="shared" si="8"/>
        <v>4912</v>
      </c>
      <c r="AL36" s="10">
        <f>VLOOKUP(+AM:AM,'FF4exp'!$J$11:$O$110,6)</f>
        <v>13</v>
      </c>
      <c r="AM36" s="10">
        <f t="shared" si="9"/>
        <v>4912</v>
      </c>
    </row>
    <row r="37" spans="1:39" ht="13.5">
      <c r="A37" t="s">
        <v>33</v>
      </c>
      <c r="B37">
        <v>5500</v>
      </c>
      <c r="C37">
        <f>INT(+B:B/COUNTIF(D37:P37,"○"))</f>
        <v>1375</v>
      </c>
      <c r="D37" s="17" t="s">
        <v>59</v>
      </c>
      <c r="E37" s="17" t="s">
        <v>59</v>
      </c>
      <c r="F37" s="17" t="s">
        <v>59</v>
      </c>
      <c r="G37" s="23" t="s">
        <v>58</v>
      </c>
      <c r="I37" t="s">
        <v>59</v>
      </c>
      <c r="J37" s="8" t="s">
        <v>60</v>
      </c>
      <c r="K37" t="s">
        <v>59</v>
      </c>
      <c r="L37" s="8" t="s">
        <v>60</v>
      </c>
      <c r="M37" s="8" t="s">
        <v>60</v>
      </c>
      <c r="N37" s="8" t="s">
        <v>60</v>
      </c>
      <c r="R37" s="20">
        <f>VLOOKUP(+S:S,'FF4exp'!$C$11:$O$110,13)</f>
        <v>16</v>
      </c>
      <c r="S37" s="20">
        <f t="shared" si="1"/>
        <v>11278</v>
      </c>
      <c r="T37" s="20">
        <f>VLOOKUP(+U:U,'FF4exp'!$D$11:$O$110,12)</f>
        <v>11</v>
      </c>
      <c r="U37" s="20">
        <f t="shared" si="2"/>
        <v>4330</v>
      </c>
      <c r="V37" s="20">
        <f>VLOOKUP(+W:W,'FF4exp'!$G$11:$O$110,9)</f>
        <v>14</v>
      </c>
      <c r="W37" s="20">
        <f t="shared" si="5"/>
        <v>7690</v>
      </c>
      <c r="X37" s="20">
        <f>VLOOKUP(+Y:Y,'FF4exp'!$K$11:$O$110,5)</f>
        <v>1</v>
      </c>
      <c r="Y37" s="20">
        <f t="shared" si="10"/>
        <v>0</v>
      </c>
      <c r="AB37" s="10">
        <f>VLOOKUP(+AC:AC,'FF4exp'!$B$11:$O$110,14)</f>
        <v>15</v>
      </c>
      <c r="AC37" s="10">
        <f t="shared" si="0"/>
        <v>11878</v>
      </c>
      <c r="AD37" s="10">
        <f>VLOOKUP(+AE:AE,'FF4exp'!$E$11:$O$110,11)</f>
        <v>20</v>
      </c>
      <c r="AE37" s="10">
        <f t="shared" si="4"/>
        <v>59953</v>
      </c>
      <c r="AF37" s="10">
        <f>VLOOKUP(+AG:AG,'FF4exp'!$F$11:$O$110,10)</f>
        <v>14</v>
      </c>
      <c r="AG37" s="10">
        <f t="shared" si="3"/>
        <v>8195</v>
      </c>
      <c r="AH37" s="10">
        <f>VLOOKUP(+AI:AI,'FF4exp'!$H$11:$O$110,8)</f>
        <v>14</v>
      </c>
      <c r="AI37" s="10">
        <f t="shared" si="6"/>
        <v>8418</v>
      </c>
      <c r="AJ37" s="10">
        <f>VLOOKUP(+AK:AK,'FF4exp'!$I$11:$O$110,7)</f>
        <v>14</v>
      </c>
      <c r="AK37" s="10">
        <f t="shared" si="8"/>
        <v>6287</v>
      </c>
      <c r="AL37" s="10">
        <f>VLOOKUP(+AM:AM,'FF4exp'!$J$11:$O$110,6)</f>
        <v>14</v>
      </c>
      <c r="AM37" s="10">
        <f t="shared" si="9"/>
        <v>6287</v>
      </c>
    </row>
    <row r="38" spans="1:39" ht="13.5">
      <c r="A38" t="s">
        <v>70</v>
      </c>
      <c r="M38" t="s">
        <v>65</v>
      </c>
      <c r="N38" t="s">
        <v>65</v>
      </c>
      <c r="R38" s="20">
        <f>VLOOKUP(+S:S,'FF4exp'!$C$11:$O$110,13)</f>
        <v>16</v>
      </c>
      <c r="S38" s="20">
        <f t="shared" si="1"/>
        <v>11278</v>
      </c>
      <c r="T38" s="20">
        <f>VLOOKUP(+U:U,'FF4exp'!$D$11:$O$110,12)</f>
        <v>11</v>
      </c>
      <c r="U38" s="20">
        <f t="shared" si="2"/>
        <v>4330</v>
      </c>
      <c r="V38" s="20">
        <f>VLOOKUP(+W:W,'FF4exp'!$G$11:$O$110,9)</f>
        <v>14</v>
      </c>
      <c r="W38" s="20">
        <f t="shared" si="5"/>
        <v>7690</v>
      </c>
      <c r="X38" s="20">
        <f>VLOOKUP(+Y:Y,'FF4exp'!$K$11:$O$110,5)</f>
        <v>1</v>
      </c>
      <c r="Y38" s="20">
        <f t="shared" si="10"/>
        <v>0</v>
      </c>
      <c r="AB38" s="10">
        <f>VLOOKUP(+AC:AC,'FF4exp'!$B$11:$O$110,14)</f>
        <v>15</v>
      </c>
      <c r="AC38" s="10">
        <f t="shared" si="0"/>
        <v>11878</v>
      </c>
      <c r="AD38" s="10">
        <f>VLOOKUP(+AE:AE,'FF4exp'!$E$11:$O$110,11)</f>
        <v>20</v>
      </c>
      <c r="AE38" s="10">
        <f t="shared" si="4"/>
        <v>59953</v>
      </c>
      <c r="AF38" s="10">
        <f>VLOOKUP(+AG:AG,'FF4exp'!$F$11:$O$110,10)</f>
        <v>14</v>
      </c>
      <c r="AG38" s="10">
        <f t="shared" si="3"/>
        <v>8195</v>
      </c>
      <c r="AH38" s="10">
        <f>VLOOKUP(+AI:AI,'FF4exp'!$H$11:$O$110,8)</f>
        <v>14</v>
      </c>
      <c r="AI38" s="10">
        <f t="shared" si="6"/>
        <v>8418</v>
      </c>
      <c r="AJ38" s="10">
        <f>VLOOKUP(+AK:AK,'FF4exp'!$I$11:$O$110,7)</f>
        <v>14</v>
      </c>
      <c r="AK38" s="10">
        <f t="shared" si="8"/>
        <v>6287</v>
      </c>
      <c r="AL38" s="10">
        <f>VLOOKUP(+AM:AM,'FF4exp'!$J$11:$O$110,6)</f>
        <v>14</v>
      </c>
      <c r="AM38" s="10">
        <f t="shared" si="9"/>
        <v>6287</v>
      </c>
    </row>
    <row r="39" spans="1:41" ht="13.5">
      <c r="A39" t="s">
        <v>71</v>
      </c>
      <c r="O39" t="s">
        <v>66</v>
      </c>
      <c r="R39" s="20">
        <f>VLOOKUP(+S:S,'FF4exp'!$C$11:$O$110,13)</f>
        <v>16</v>
      </c>
      <c r="S39" s="20">
        <f t="shared" si="1"/>
        <v>11278</v>
      </c>
      <c r="T39" s="20">
        <f>VLOOKUP(+U:U,'FF4exp'!$D$11:$O$110,12)</f>
        <v>11</v>
      </c>
      <c r="U39" s="20">
        <f t="shared" si="2"/>
        <v>4330</v>
      </c>
      <c r="V39" s="20">
        <f>VLOOKUP(+W:W,'FF4exp'!$G$11:$O$110,9)</f>
        <v>14</v>
      </c>
      <c r="W39" s="20">
        <f t="shared" si="5"/>
        <v>7690</v>
      </c>
      <c r="X39" s="20">
        <f>VLOOKUP(+Y:Y,'FF4exp'!$K$11:$O$110,5)</f>
        <v>1</v>
      </c>
      <c r="Y39" s="20">
        <f t="shared" si="10"/>
        <v>0</v>
      </c>
      <c r="AB39" s="10">
        <f>VLOOKUP(+AC:AC,'FF4exp'!$B$11:$O$110,14)</f>
        <v>15</v>
      </c>
      <c r="AC39" s="10">
        <f t="shared" si="0"/>
        <v>11878</v>
      </c>
      <c r="AD39" s="10">
        <f>VLOOKUP(+AE:AE,'FF4exp'!$E$11:$O$110,11)</f>
        <v>20</v>
      </c>
      <c r="AE39" s="10">
        <f t="shared" si="4"/>
        <v>59953</v>
      </c>
      <c r="AF39" s="10">
        <f>VLOOKUP(+AG:AG,'FF4exp'!$F$11:$O$110,10)</f>
        <v>14</v>
      </c>
      <c r="AG39" s="10">
        <f t="shared" si="3"/>
        <v>8195</v>
      </c>
      <c r="AH39" s="10">
        <f>VLOOKUP(+AI:AI,'FF4exp'!$H$11:$O$110,8)</f>
        <v>14</v>
      </c>
      <c r="AI39" s="10">
        <f t="shared" si="6"/>
        <v>8418</v>
      </c>
      <c r="AJ39" s="10">
        <f>VLOOKUP(+AK:AK,'FF4exp'!$I$11:$O$110,7)</f>
        <v>14</v>
      </c>
      <c r="AK39" s="10">
        <f t="shared" si="8"/>
        <v>6287</v>
      </c>
      <c r="AL39" s="10">
        <f>VLOOKUP(+AM:AM,'FF4exp'!$J$11:$O$110,6)</f>
        <v>14</v>
      </c>
      <c r="AM39" s="10">
        <f t="shared" si="9"/>
        <v>6287</v>
      </c>
      <c r="AN39" s="10">
        <f>VLOOKUP(+AO:AO,'FF4exp'!$L$11:$O$110,4)</f>
        <v>20</v>
      </c>
      <c r="AO39" s="10">
        <v>26754</v>
      </c>
    </row>
    <row r="40" spans="1:41" ht="13.5">
      <c r="A40" t="s">
        <v>42</v>
      </c>
      <c r="B40">
        <v>1000</v>
      </c>
      <c r="C40">
        <f>INT(+B:B/COUNTIF(D40:P40,"○"))</f>
        <v>333</v>
      </c>
      <c r="D40" s="17" t="s">
        <v>59</v>
      </c>
      <c r="E40" s="17" t="s">
        <v>59</v>
      </c>
      <c r="F40" s="17" t="s">
        <v>59</v>
      </c>
      <c r="G40" s="23" t="s">
        <v>58</v>
      </c>
      <c r="I40" t="s">
        <v>59</v>
      </c>
      <c r="J40" s="8" t="s">
        <v>60</v>
      </c>
      <c r="K40" t="s">
        <v>59</v>
      </c>
      <c r="L40" s="8" t="s">
        <v>60</v>
      </c>
      <c r="M40" t="s">
        <v>59</v>
      </c>
      <c r="N40" t="s">
        <v>59</v>
      </c>
      <c r="O40" s="8" t="s">
        <v>60</v>
      </c>
      <c r="R40" s="20">
        <f>VLOOKUP(+S:S,'FF4exp'!$C$11:$O$110,13)</f>
        <v>16</v>
      </c>
      <c r="S40" s="20">
        <f t="shared" si="1"/>
        <v>11611</v>
      </c>
      <c r="T40" s="20">
        <f>VLOOKUP(+U:U,'FF4exp'!$D$11:$O$110,12)</f>
        <v>11</v>
      </c>
      <c r="U40" s="20">
        <f t="shared" si="2"/>
        <v>4663</v>
      </c>
      <c r="V40" s="20">
        <f>VLOOKUP(+W:W,'FF4exp'!$G$11:$O$110,9)</f>
        <v>14</v>
      </c>
      <c r="W40" s="20">
        <f t="shared" si="5"/>
        <v>8023</v>
      </c>
      <c r="X40" s="20">
        <f>VLOOKUP(+Y:Y,'FF4exp'!$K$11:$O$110,5)</f>
        <v>1</v>
      </c>
      <c r="Y40" s="20">
        <f t="shared" si="10"/>
        <v>0</v>
      </c>
      <c r="AB40" s="10">
        <f>VLOOKUP(+AC:AC,'FF4exp'!$B$11:$O$110,14)</f>
        <v>15</v>
      </c>
      <c r="AC40" s="10">
        <f t="shared" si="0"/>
        <v>12211</v>
      </c>
      <c r="AD40" s="10">
        <f>VLOOKUP(+AE:AE,'FF4exp'!$E$11:$O$110,11)</f>
        <v>20</v>
      </c>
      <c r="AE40" s="10">
        <f t="shared" si="4"/>
        <v>60286</v>
      </c>
      <c r="AF40" s="10">
        <f>VLOOKUP(+AG:AG,'FF4exp'!$F$11:$O$110,10)</f>
        <v>14</v>
      </c>
      <c r="AG40" s="10">
        <f t="shared" si="3"/>
        <v>8528</v>
      </c>
      <c r="AH40" s="10">
        <f>VLOOKUP(+AI:AI,'FF4exp'!$H$11:$O$110,8)</f>
        <v>15</v>
      </c>
      <c r="AI40" s="10">
        <f t="shared" si="6"/>
        <v>8751</v>
      </c>
      <c r="AJ40" s="10">
        <f>VLOOKUP(+AK:AK,'FF4exp'!$I$11:$O$110,7)</f>
        <v>14</v>
      </c>
      <c r="AK40" s="10">
        <f t="shared" si="8"/>
        <v>6620</v>
      </c>
      <c r="AL40" s="10">
        <f>VLOOKUP(+AM:AM,'FF4exp'!$J$11:$O$110,6)</f>
        <v>14</v>
      </c>
      <c r="AM40" s="10">
        <f t="shared" si="9"/>
        <v>6620</v>
      </c>
      <c r="AN40" s="10">
        <f>VLOOKUP(+AO:AO,'FF4exp'!$L$11:$O$110,4)</f>
        <v>20</v>
      </c>
      <c r="AO40" s="10">
        <f aca="true" t="shared" si="11" ref="AO40:AO61">AO39+IF(OR(+O$1:O$65536="○",+O$1:O$65536="離"),+$C:$C)</f>
        <v>27087</v>
      </c>
    </row>
    <row r="41" spans="1:41" ht="13.5">
      <c r="A41" t="s">
        <v>34</v>
      </c>
      <c r="B41">
        <v>2500</v>
      </c>
      <c r="C41">
        <f>INT(+B:B/COUNTIF(D41:P41,"○"))</f>
        <v>833</v>
      </c>
      <c r="D41" s="17" t="s">
        <v>59</v>
      </c>
      <c r="E41" s="17" t="s">
        <v>59</v>
      </c>
      <c r="F41" s="17" t="s">
        <v>59</v>
      </c>
      <c r="G41" s="23" t="s">
        <v>58</v>
      </c>
      <c r="I41" t="s">
        <v>59</v>
      </c>
      <c r="J41" s="8" t="s">
        <v>60</v>
      </c>
      <c r="K41" t="s">
        <v>59</v>
      </c>
      <c r="L41" s="8" t="s">
        <v>60</v>
      </c>
      <c r="M41" t="s">
        <v>59</v>
      </c>
      <c r="N41" t="s">
        <v>59</v>
      </c>
      <c r="O41" s="8" t="s">
        <v>60</v>
      </c>
      <c r="R41" s="20">
        <f>VLOOKUP(+S:S,'FF4exp'!$C$11:$O$110,13)</f>
        <v>16</v>
      </c>
      <c r="S41" s="20">
        <f t="shared" si="1"/>
        <v>12444</v>
      </c>
      <c r="T41" s="20">
        <f>VLOOKUP(+U:U,'FF4exp'!$D$11:$O$110,12)</f>
        <v>12</v>
      </c>
      <c r="U41" s="20">
        <f t="shared" si="2"/>
        <v>5496</v>
      </c>
      <c r="V41" s="20">
        <f>VLOOKUP(+W:W,'FF4exp'!$G$11:$O$110,9)</f>
        <v>15</v>
      </c>
      <c r="W41" s="20">
        <f t="shared" si="5"/>
        <v>8856</v>
      </c>
      <c r="X41" s="20">
        <f>VLOOKUP(+Y:Y,'FF4exp'!$K$11:$O$110,5)</f>
        <v>1</v>
      </c>
      <c r="Y41" s="20">
        <f t="shared" si="10"/>
        <v>0</v>
      </c>
      <c r="AB41" s="10">
        <f>VLOOKUP(+AC:AC,'FF4exp'!$B$11:$O$110,14)</f>
        <v>16</v>
      </c>
      <c r="AC41" s="10">
        <f t="shared" si="0"/>
        <v>13044</v>
      </c>
      <c r="AD41" s="10">
        <f>VLOOKUP(+AE:AE,'FF4exp'!$E$11:$O$110,11)</f>
        <v>20</v>
      </c>
      <c r="AE41" s="10">
        <f t="shared" si="4"/>
        <v>61119</v>
      </c>
      <c r="AF41" s="10">
        <f>VLOOKUP(+AG:AG,'FF4exp'!$F$11:$O$110,10)</f>
        <v>14</v>
      </c>
      <c r="AG41" s="10">
        <f t="shared" si="3"/>
        <v>9361</v>
      </c>
      <c r="AH41" s="10">
        <f>VLOOKUP(+AI:AI,'FF4exp'!$H$11:$O$110,8)</f>
        <v>15</v>
      </c>
      <c r="AI41" s="10">
        <f t="shared" si="6"/>
        <v>9584</v>
      </c>
      <c r="AJ41" s="10">
        <f>VLOOKUP(+AK:AK,'FF4exp'!$I$11:$O$110,7)</f>
        <v>14</v>
      </c>
      <c r="AK41" s="10">
        <f t="shared" si="8"/>
        <v>7453</v>
      </c>
      <c r="AL41" s="10">
        <f>VLOOKUP(+AM:AM,'FF4exp'!$J$11:$O$110,6)</f>
        <v>14</v>
      </c>
      <c r="AM41" s="10">
        <f t="shared" si="9"/>
        <v>7453</v>
      </c>
      <c r="AN41" s="10">
        <f>VLOOKUP(+AO:AO,'FF4exp'!$L$11:$O$110,4)</f>
        <v>20</v>
      </c>
      <c r="AO41" s="10">
        <f t="shared" si="11"/>
        <v>27920</v>
      </c>
    </row>
    <row r="42" spans="1:41" ht="13.5">
      <c r="A42" t="s">
        <v>69</v>
      </c>
      <c r="J42" t="s">
        <v>65</v>
      </c>
      <c r="R42" s="20">
        <f>VLOOKUP(+S:S,'FF4exp'!$C$11:$O$110,13)</f>
        <v>16</v>
      </c>
      <c r="S42" s="20">
        <f t="shared" si="1"/>
        <v>12444</v>
      </c>
      <c r="T42" s="20">
        <f>VLOOKUP(+U:U,'FF4exp'!$D$11:$O$110,12)</f>
        <v>12</v>
      </c>
      <c r="U42" s="20">
        <f t="shared" si="2"/>
        <v>5496</v>
      </c>
      <c r="V42" s="20">
        <f>VLOOKUP(+W:W,'FF4exp'!$G$11:$O$110,9)</f>
        <v>15</v>
      </c>
      <c r="W42" s="20">
        <f t="shared" si="5"/>
        <v>8856</v>
      </c>
      <c r="X42" s="20">
        <f>VLOOKUP(+Y:Y,'FF4exp'!$K$11:$O$110,5)</f>
        <v>1</v>
      </c>
      <c r="Y42" s="20">
        <f t="shared" si="10"/>
        <v>0</v>
      </c>
      <c r="AB42" s="10">
        <f>VLOOKUP(+AC:AC,'FF4exp'!$B$11:$O$110,14)</f>
        <v>16</v>
      </c>
      <c r="AC42" s="10">
        <f t="shared" si="0"/>
        <v>13044</v>
      </c>
      <c r="AD42" s="10">
        <f>VLOOKUP(+AE:AE,'FF4exp'!$E$11:$O$110,11)</f>
        <v>20</v>
      </c>
      <c r="AE42" s="10">
        <f t="shared" si="4"/>
        <v>61119</v>
      </c>
      <c r="AF42" s="10">
        <f>VLOOKUP(+AG:AG,'FF4exp'!$F$11:$O$110,10)</f>
        <v>14</v>
      </c>
      <c r="AG42" s="10">
        <f t="shared" si="3"/>
        <v>9361</v>
      </c>
      <c r="AH42" s="10">
        <f>VLOOKUP(+AI:AI,'FF4exp'!$H$11:$O$110,8)</f>
        <v>15</v>
      </c>
      <c r="AI42" s="10">
        <f t="shared" si="6"/>
        <v>9584</v>
      </c>
      <c r="AJ42" s="10">
        <f>VLOOKUP(+AK:AK,'FF4exp'!$I$11:$O$110,7)</f>
        <v>14</v>
      </c>
      <c r="AK42" s="10">
        <f t="shared" si="8"/>
        <v>7453</v>
      </c>
      <c r="AL42" s="10">
        <f>VLOOKUP(+AM:AM,'FF4exp'!$J$11:$O$110,6)</f>
        <v>14</v>
      </c>
      <c r="AM42" s="10">
        <f t="shared" si="9"/>
        <v>7453</v>
      </c>
      <c r="AN42" s="10">
        <f>VLOOKUP(+AO:AO,'FF4exp'!$L$11:$O$110,4)</f>
        <v>20</v>
      </c>
      <c r="AO42" s="10">
        <f t="shared" si="11"/>
        <v>27920</v>
      </c>
    </row>
    <row r="43" spans="1:41" ht="13.5">
      <c r="A43" t="s">
        <v>80</v>
      </c>
      <c r="D43" s="17" t="s">
        <v>66</v>
      </c>
      <c r="F43" s="17" t="s">
        <v>66</v>
      </c>
      <c r="R43" s="20">
        <f>VLOOKUP(+S:S,'FF4exp'!$C$11:$O$110,13)</f>
        <v>16</v>
      </c>
      <c r="S43" s="20">
        <f t="shared" si="1"/>
        <v>12444</v>
      </c>
      <c r="T43" s="20">
        <f>VLOOKUP(+U:U,'FF4exp'!$D$11:$O$110,12)</f>
        <v>12</v>
      </c>
      <c r="U43" s="20">
        <f t="shared" si="2"/>
        <v>5496</v>
      </c>
      <c r="V43" s="20">
        <f>VLOOKUP(+W:W,'FF4exp'!$G$11:$O$110,9)</f>
        <v>15</v>
      </c>
      <c r="W43" s="20">
        <f t="shared" si="5"/>
        <v>8856</v>
      </c>
      <c r="X43" s="20">
        <f>VLOOKUP(+Y:Y,'FF4exp'!$K$11:$O$110,5)</f>
        <v>1</v>
      </c>
      <c r="Y43" s="20">
        <f t="shared" si="10"/>
        <v>0</v>
      </c>
      <c r="AB43" s="10">
        <f>VLOOKUP(+AC:AC,'FF4exp'!$B$11:$O$110,14)</f>
        <v>16</v>
      </c>
      <c r="AC43" s="10">
        <f t="shared" si="0"/>
        <v>13044</v>
      </c>
      <c r="AD43" s="10">
        <f>VLOOKUP(+AE:AE,'FF4exp'!$E$11:$O$110,11)</f>
        <v>20</v>
      </c>
      <c r="AE43" s="10">
        <f t="shared" si="4"/>
        <v>61119</v>
      </c>
      <c r="AF43" s="10">
        <f>VLOOKUP(+AG:AG,'FF4exp'!$F$11:$O$110,10)</f>
        <v>14</v>
      </c>
      <c r="AG43" s="10">
        <f t="shared" si="3"/>
        <v>9361</v>
      </c>
      <c r="AH43" s="10">
        <f>VLOOKUP(+AI:AI,'FF4exp'!$H$11:$O$110,8)</f>
        <v>15</v>
      </c>
      <c r="AI43" s="10">
        <f t="shared" si="6"/>
        <v>9584</v>
      </c>
      <c r="AJ43" s="10">
        <f>VLOOKUP(+AK:AK,'FF4exp'!$I$11:$O$110,7)</f>
        <v>14</v>
      </c>
      <c r="AK43" s="10">
        <f t="shared" si="8"/>
        <v>7453</v>
      </c>
      <c r="AL43" s="10">
        <f>VLOOKUP(+AM:AM,'FF4exp'!$J$11:$O$110,6)</f>
        <v>14</v>
      </c>
      <c r="AM43" s="10">
        <f t="shared" si="9"/>
        <v>7453</v>
      </c>
      <c r="AN43" s="10">
        <f>VLOOKUP(+AO:AO,'FF4exp'!$L$11:$O$110,4)</f>
        <v>20</v>
      </c>
      <c r="AO43" s="10">
        <f t="shared" si="11"/>
        <v>27920</v>
      </c>
    </row>
    <row r="44" spans="1:41" ht="13.5">
      <c r="A44" t="s">
        <v>35</v>
      </c>
      <c r="B44">
        <v>9000</v>
      </c>
      <c r="C44">
        <f>INT(+B:B/COUNTIF(D44:P44,"○"))</f>
        <v>2250</v>
      </c>
      <c r="D44" s="18" t="s">
        <v>60</v>
      </c>
      <c r="E44" s="17" t="s">
        <v>59</v>
      </c>
      <c r="F44" s="18" t="s">
        <v>60</v>
      </c>
      <c r="G44" s="23" t="s">
        <v>58</v>
      </c>
      <c r="I44" t="s">
        <v>59</v>
      </c>
      <c r="J44" t="s">
        <v>59</v>
      </c>
      <c r="K44" t="s">
        <v>59</v>
      </c>
      <c r="L44" s="8" t="s">
        <v>60</v>
      </c>
      <c r="M44" t="s">
        <v>59</v>
      </c>
      <c r="N44" t="s">
        <v>59</v>
      </c>
      <c r="O44" s="8" t="s">
        <v>60</v>
      </c>
      <c r="R44" s="20">
        <f>VLOOKUP(+S:S,'FF4exp'!$C$11:$O$110,13)</f>
        <v>17</v>
      </c>
      <c r="S44" s="20">
        <f t="shared" si="1"/>
        <v>14694</v>
      </c>
      <c r="T44" s="20">
        <f>VLOOKUP(+U:U,'FF4exp'!$D$11:$O$110,12)</f>
        <v>13</v>
      </c>
      <c r="U44" s="20">
        <f t="shared" si="2"/>
        <v>7746</v>
      </c>
      <c r="V44" s="20">
        <f>VLOOKUP(+W:W,'FF4exp'!$G$11:$O$110,9)</f>
        <v>15</v>
      </c>
      <c r="W44" s="20">
        <f t="shared" si="5"/>
        <v>11106</v>
      </c>
      <c r="X44" s="20">
        <f>VLOOKUP(+Y:Y,'FF4exp'!$K$11:$O$110,5)</f>
        <v>1</v>
      </c>
      <c r="Y44" s="20">
        <f t="shared" si="10"/>
        <v>0</v>
      </c>
      <c r="AB44" s="10">
        <f>VLOOKUP(+AC:AC,'FF4exp'!$B$11:$O$110,14)</f>
        <v>16</v>
      </c>
      <c r="AC44" s="10">
        <f aca="true" t="shared" si="12" ref="AC44:AC61">AC43+IF(OR(+I$1:I$65536="○",+I$1:I$65536="離"),+$C:$C)</f>
        <v>15294</v>
      </c>
      <c r="AD44" s="10">
        <f>VLOOKUP(+AE:AE,'FF4exp'!$E$11:$O$110,11)</f>
        <v>21</v>
      </c>
      <c r="AE44" s="10">
        <f t="shared" si="4"/>
        <v>63369</v>
      </c>
      <c r="AF44" s="10">
        <f>VLOOKUP(+AG:AG,'FF4exp'!$F$11:$O$110,10)</f>
        <v>15</v>
      </c>
      <c r="AG44" s="10">
        <f t="shared" si="3"/>
        <v>11611</v>
      </c>
      <c r="AH44" s="10">
        <f>VLOOKUP(+AI:AI,'FF4exp'!$H$11:$O$110,8)</f>
        <v>16</v>
      </c>
      <c r="AI44" s="10">
        <f t="shared" si="6"/>
        <v>11834</v>
      </c>
      <c r="AJ44" s="10">
        <f>VLOOKUP(+AK:AK,'FF4exp'!$I$11:$O$110,7)</f>
        <v>15</v>
      </c>
      <c r="AK44" s="10">
        <f t="shared" si="8"/>
        <v>9703</v>
      </c>
      <c r="AL44" s="10">
        <f>VLOOKUP(+AM:AM,'FF4exp'!$J$11:$O$110,6)</f>
        <v>15</v>
      </c>
      <c r="AM44" s="10">
        <f t="shared" si="9"/>
        <v>9703</v>
      </c>
      <c r="AN44" s="10">
        <f>VLOOKUP(+AO:AO,'FF4exp'!$L$11:$O$110,4)</f>
        <v>20</v>
      </c>
      <c r="AO44" s="10">
        <f t="shared" si="11"/>
        <v>30170</v>
      </c>
    </row>
    <row r="45" spans="1:41" ht="13.5">
      <c r="A45" t="s">
        <v>72</v>
      </c>
      <c r="J45" t="s">
        <v>65</v>
      </c>
      <c r="R45" s="20">
        <f>VLOOKUP(+S:S,'FF4exp'!$C$11:$O$110,13)</f>
        <v>17</v>
      </c>
      <c r="S45" s="20">
        <f t="shared" si="1"/>
        <v>14694</v>
      </c>
      <c r="T45" s="20">
        <f>VLOOKUP(+U:U,'FF4exp'!$D$11:$O$110,12)</f>
        <v>13</v>
      </c>
      <c r="U45" s="20">
        <f t="shared" si="2"/>
        <v>7746</v>
      </c>
      <c r="V45" s="20">
        <f>VLOOKUP(+W:W,'FF4exp'!$G$11:$O$110,9)</f>
        <v>15</v>
      </c>
      <c r="W45" s="20">
        <f t="shared" si="5"/>
        <v>11106</v>
      </c>
      <c r="X45" s="20">
        <f>VLOOKUP(+Y:Y,'FF4exp'!$K$11:$O$110,5)</f>
        <v>1</v>
      </c>
      <c r="Y45" s="20">
        <f t="shared" si="10"/>
        <v>0</v>
      </c>
      <c r="AB45" s="10">
        <f>VLOOKUP(+AC:AC,'FF4exp'!$B$11:$O$110,14)</f>
        <v>16</v>
      </c>
      <c r="AC45" s="10">
        <f t="shared" si="12"/>
        <v>15294</v>
      </c>
      <c r="AD45" s="10">
        <f>VLOOKUP(+AE:AE,'FF4exp'!$E$11:$O$110,11)</f>
        <v>21</v>
      </c>
      <c r="AE45" s="10">
        <f t="shared" si="4"/>
        <v>63369</v>
      </c>
      <c r="AF45" s="10">
        <f>VLOOKUP(+AG:AG,'FF4exp'!$F$11:$O$110,10)</f>
        <v>15</v>
      </c>
      <c r="AG45" s="10">
        <f t="shared" si="3"/>
        <v>11611</v>
      </c>
      <c r="AH45" s="10">
        <f>VLOOKUP(+AI:AI,'FF4exp'!$H$11:$O$110,8)</f>
        <v>16</v>
      </c>
      <c r="AI45" s="10">
        <f t="shared" si="6"/>
        <v>11834</v>
      </c>
      <c r="AJ45" s="10">
        <f>VLOOKUP(+AK:AK,'FF4exp'!$I$11:$O$110,7)</f>
        <v>15</v>
      </c>
      <c r="AK45" s="10">
        <f t="shared" si="8"/>
        <v>9703</v>
      </c>
      <c r="AL45" s="10">
        <f>VLOOKUP(+AM:AM,'FF4exp'!$J$11:$O$110,6)</f>
        <v>15</v>
      </c>
      <c r="AM45" s="10">
        <f t="shared" si="9"/>
        <v>9703</v>
      </c>
      <c r="AN45" s="10">
        <f>VLOOKUP(+AO:AO,'FF4exp'!$L$11:$O$110,4)</f>
        <v>20</v>
      </c>
      <c r="AO45" s="10">
        <f t="shared" si="11"/>
        <v>30170</v>
      </c>
    </row>
    <row r="46" spans="1:41" ht="13.5">
      <c r="A46" t="s">
        <v>36</v>
      </c>
      <c r="B46">
        <v>0</v>
      </c>
      <c r="C46">
        <f>INT(+B:B/COUNTIF(D46:P46,"○"))</f>
        <v>0</v>
      </c>
      <c r="D46" s="18" t="s">
        <v>60</v>
      </c>
      <c r="E46" s="17" t="s">
        <v>59</v>
      </c>
      <c r="F46" s="18" t="s">
        <v>60</v>
      </c>
      <c r="G46" s="18" t="s">
        <v>60</v>
      </c>
      <c r="I46" t="s">
        <v>59</v>
      </c>
      <c r="J46" t="s">
        <v>59</v>
      </c>
      <c r="K46" t="s">
        <v>59</v>
      </c>
      <c r="L46" s="8" t="s">
        <v>60</v>
      </c>
      <c r="M46" t="s">
        <v>59</v>
      </c>
      <c r="N46" t="s">
        <v>59</v>
      </c>
      <c r="O46" t="s">
        <v>59</v>
      </c>
      <c r="R46" s="20">
        <f>VLOOKUP(+S:S,'FF4exp'!$C$11:$O$110,13)</f>
        <v>17</v>
      </c>
      <c r="S46" s="20">
        <f t="shared" si="1"/>
        <v>14694</v>
      </c>
      <c r="T46" s="20">
        <f>VLOOKUP(+U:U,'FF4exp'!$D$11:$O$110,12)</f>
        <v>13</v>
      </c>
      <c r="U46" s="20">
        <f t="shared" si="2"/>
        <v>7746</v>
      </c>
      <c r="V46" s="20">
        <f>VLOOKUP(+W:W,'FF4exp'!$G$11:$O$110,9)</f>
        <v>15</v>
      </c>
      <c r="W46" s="20">
        <f t="shared" si="5"/>
        <v>11106</v>
      </c>
      <c r="X46" s="20">
        <f>VLOOKUP(+Y:Y,'FF4exp'!$K$11:$O$110,5)</f>
        <v>1</v>
      </c>
      <c r="Y46" s="20">
        <f t="shared" si="10"/>
        <v>0</v>
      </c>
      <c r="AB46" s="10">
        <f>VLOOKUP(+AC:AC,'FF4exp'!$B$11:$O$110,14)</f>
        <v>16</v>
      </c>
      <c r="AC46" s="10">
        <f t="shared" si="12"/>
        <v>15294</v>
      </c>
      <c r="AD46" s="10">
        <f>VLOOKUP(+AE:AE,'FF4exp'!$E$11:$O$110,11)</f>
        <v>21</v>
      </c>
      <c r="AE46" s="10">
        <f t="shared" si="4"/>
        <v>63369</v>
      </c>
      <c r="AF46" s="10">
        <f>VLOOKUP(+AG:AG,'FF4exp'!$F$11:$O$110,10)</f>
        <v>15</v>
      </c>
      <c r="AG46" s="10">
        <f t="shared" si="3"/>
        <v>11611</v>
      </c>
      <c r="AH46" s="10">
        <f>VLOOKUP(+AI:AI,'FF4exp'!$H$11:$O$110,8)</f>
        <v>16</v>
      </c>
      <c r="AI46" s="10">
        <f t="shared" si="6"/>
        <v>11834</v>
      </c>
      <c r="AJ46" s="10">
        <f>VLOOKUP(+AK:AK,'FF4exp'!$I$11:$O$110,7)</f>
        <v>15</v>
      </c>
      <c r="AK46" s="10">
        <f t="shared" si="8"/>
        <v>9703</v>
      </c>
      <c r="AL46" s="10">
        <f>VLOOKUP(+AM:AM,'FF4exp'!$J$11:$O$110,6)</f>
        <v>15</v>
      </c>
      <c r="AM46" s="10">
        <f t="shared" si="9"/>
        <v>9703</v>
      </c>
      <c r="AN46" s="10">
        <f>VLOOKUP(+AO:AO,'FF4exp'!$L$11:$O$110,4)</f>
        <v>20</v>
      </c>
      <c r="AO46" s="10">
        <f t="shared" si="11"/>
        <v>30170</v>
      </c>
    </row>
    <row r="47" spans="1:41" ht="13.5">
      <c r="A47" t="s">
        <v>73</v>
      </c>
      <c r="E47" s="17" t="s">
        <v>66</v>
      </c>
      <c r="R47" s="20">
        <f>VLOOKUP(+S:S,'FF4exp'!$C$11:$O$110,13)</f>
        <v>17</v>
      </c>
      <c r="S47" s="20">
        <f t="shared" si="1"/>
        <v>14694</v>
      </c>
      <c r="T47" s="20">
        <f>VLOOKUP(+U:U,'FF4exp'!$D$11:$O$110,12)</f>
        <v>13</v>
      </c>
      <c r="U47" s="20">
        <f t="shared" si="2"/>
        <v>7746</v>
      </c>
      <c r="V47" s="20">
        <f>VLOOKUP(+W:W,'FF4exp'!$G$11:$O$110,9)</f>
        <v>15</v>
      </c>
      <c r="W47" s="20">
        <f t="shared" si="5"/>
        <v>11106</v>
      </c>
      <c r="X47" s="20">
        <f>VLOOKUP(+Y:Y,'FF4exp'!$K$11:$O$110,5)</f>
        <v>1</v>
      </c>
      <c r="Y47" s="20">
        <f t="shared" si="10"/>
        <v>0</v>
      </c>
      <c r="AB47" s="10">
        <f>VLOOKUP(+AC:AC,'FF4exp'!$B$11:$O$110,14)</f>
        <v>16</v>
      </c>
      <c r="AC47" s="10">
        <f t="shared" si="12"/>
        <v>15294</v>
      </c>
      <c r="AD47" s="10">
        <f>VLOOKUP(+AE:AE,'FF4exp'!$E$11:$O$110,11)</f>
        <v>21</v>
      </c>
      <c r="AE47" s="10">
        <f t="shared" si="4"/>
        <v>63369</v>
      </c>
      <c r="AF47" s="10">
        <f>VLOOKUP(+AG:AG,'FF4exp'!$F$11:$O$110,10)</f>
        <v>15</v>
      </c>
      <c r="AG47" s="10">
        <f t="shared" si="3"/>
        <v>11611</v>
      </c>
      <c r="AH47" s="10">
        <f>VLOOKUP(+AI:AI,'FF4exp'!$H$11:$O$110,8)</f>
        <v>16</v>
      </c>
      <c r="AI47" s="10">
        <f t="shared" si="6"/>
        <v>11834</v>
      </c>
      <c r="AJ47" s="10">
        <f>VLOOKUP(+AK:AK,'FF4exp'!$I$11:$O$110,7)</f>
        <v>15</v>
      </c>
      <c r="AK47" s="10">
        <f t="shared" si="8"/>
        <v>9703</v>
      </c>
      <c r="AL47" s="10">
        <f>VLOOKUP(+AM:AM,'FF4exp'!$J$11:$O$110,6)</f>
        <v>15</v>
      </c>
      <c r="AM47" s="10">
        <f t="shared" si="9"/>
        <v>9703</v>
      </c>
      <c r="AN47" s="10">
        <f>VLOOKUP(+AO:AO,'FF4exp'!$L$11:$O$110,4)</f>
        <v>20</v>
      </c>
      <c r="AO47" s="10">
        <f t="shared" si="11"/>
        <v>30170</v>
      </c>
    </row>
    <row r="48" spans="1:41" ht="13.5">
      <c r="A48" t="s">
        <v>37</v>
      </c>
      <c r="B48">
        <v>15001</v>
      </c>
      <c r="C48">
        <f>INT(+B:B/COUNTIF(D48:P48,"○"))</f>
        <v>15001</v>
      </c>
      <c r="D48" s="18" t="s">
        <v>58</v>
      </c>
      <c r="E48" s="18" t="s">
        <v>58</v>
      </c>
      <c r="F48" s="18" t="s">
        <v>58</v>
      </c>
      <c r="G48" s="23" t="s">
        <v>58</v>
      </c>
      <c r="I48" t="s">
        <v>59</v>
      </c>
      <c r="J48" t="s">
        <v>59</v>
      </c>
      <c r="K48" t="s">
        <v>59</v>
      </c>
      <c r="L48" s="8" t="s">
        <v>60</v>
      </c>
      <c r="M48" t="s">
        <v>59</v>
      </c>
      <c r="N48" t="s">
        <v>59</v>
      </c>
      <c r="O48" t="s">
        <v>59</v>
      </c>
      <c r="R48" s="20">
        <f>VLOOKUP(+S:S,'FF4exp'!$C$11:$O$110,13)</f>
        <v>17</v>
      </c>
      <c r="S48" s="20">
        <f t="shared" si="1"/>
        <v>14694</v>
      </c>
      <c r="T48" s="20">
        <f>VLOOKUP(+U:U,'FF4exp'!$D$11:$O$110,12)</f>
        <v>13</v>
      </c>
      <c r="U48" s="20">
        <f t="shared" si="2"/>
        <v>7746</v>
      </c>
      <c r="V48" s="20">
        <f>VLOOKUP(+W:W,'FF4exp'!$G$11:$O$110,9)</f>
        <v>15</v>
      </c>
      <c r="W48" s="20">
        <f t="shared" si="5"/>
        <v>11106</v>
      </c>
      <c r="X48" s="20">
        <f>VLOOKUP(+Y:Y,'FF4exp'!$K$11:$O$110,5)</f>
        <v>1</v>
      </c>
      <c r="Y48" s="20">
        <f t="shared" si="10"/>
        <v>0</v>
      </c>
      <c r="AB48" s="10">
        <f>VLOOKUP(+AC:AC,'FF4exp'!$B$11:$O$110,14)</f>
        <v>20</v>
      </c>
      <c r="AC48" s="10">
        <f t="shared" si="12"/>
        <v>30295</v>
      </c>
      <c r="AD48" s="10">
        <f>VLOOKUP(+AE:AE,'FF4exp'!$E$11:$O$110,11)</f>
        <v>22</v>
      </c>
      <c r="AE48" s="10">
        <f t="shared" si="4"/>
        <v>78370</v>
      </c>
      <c r="AF48" s="10">
        <f>VLOOKUP(+AG:AG,'FF4exp'!$F$11:$O$110,10)</f>
        <v>20</v>
      </c>
      <c r="AG48" s="10">
        <f t="shared" si="3"/>
        <v>26612</v>
      </c>
      <c r="AH48" s="10">
        <f>VLOOKUP(+AI:AI,'FF4exp'!$H$11:$O$110,8)</f>
        <v>20</v>
      </c>
      <c r="AI48" s="10">
        <f t="shared" si="6"/>
        <v>26835</v>
      </c>
      <c r="AJ48" s="10">
        <f>VLOOKUP(+AK:AK,'FF4exp'!$I$11:$O$110,7)</f>
        <v>20</v>
      </c>
      <c r="AK48" s="10">
        <f t="shared" si="8"/>
        <v>24704</v>
      </c>
      <c r="AL48" s="10">
        <f>VLOOKUP(+AM:AM,'FF4exp'!$J$11:$O$110,6)</f>
        <v>20</v>
      </c>
      <c r="AM48" s="10">
        <f t="shared" si="9"/>
        <v>24704</v>
      </c>
      <c r="AN48" s="10">
        <f>VLOOKUP(+AO:AO,'FF4exp'!$L$11:$O$110,4)</f>
        <v>22</v>
      </c>
      <c r="AO48" s="10">
        <f t="shared" si="11"/>
        <v>45171</v>
      </c>
    </row>
    <row r="49" spans="1:41" ht="13.5">
      <c r="A49" t="s">
        <v>38</v>
      </c>
      <c r="B49">
        <v>10101</v>
      </c>
      <c r="C49">
        <f>INT(+B:B/COUNTIF(D49:P49,"○"))</f>
        <v>10101</v>
      </c>
      <c r="D49" s="18" t="s">
        <v>58</v>
      </c>
      <c r="E49" s="18" t="s">
        <v>58</v>
      </c>
      <c r="F49" s="18" t="s">
        <v>58</v>
      </c>
      <c r="G49" s="23" t="s">
        <v>58</v>
      </c>
      <c r="I49" t="s">
        <v>59</v>
      </c>
      <c r="J49" t="s">
        <v>59</v>
      </c>
      <c r="K49" t="s">
        <v>59</v>
      </c>
      <c r="L49" s="8" t="s">
        <v>60</v>
      </c>
      <c r="M49" t="s">
        <v>59</v>
      </c>
      <c r="N49" t="s">
        <v>59</v>
      </c>
      <c r="O49" t="s">
        <v>59</v>
      </c>
      <c r="R49" s="20">
        <f>VLOOKUP(+S:S,'FF4exp'!$C$11:$O$110,13)</f>
        <v>17</v>
      </c>
      <c r="S49" s="20">
        <f t="shared" si="1"/>
        <v>14694</v>
      </c>
      <c r="T49" s="20">
        <f>VLOOKUP(+U:U,'FF4exp'!$D$11:$O$110,12)</f>
        <v>13</v>
      </c>
      <c r="U49" s="20">
        <f t="shared" si="2"/>
        <v>7746</v>
      </c>
      <c r="V49" s="20">
        <f>VLOOKUP(+W:W,'FF4exp'!$G$11:$O$110,9)</f>
        <v>15</v>
      </c>
      <c r="W49" s="20">
        <f t="shared" si="5"/>
        <v>11106</v>
      </c>
      <c r="X49" s="20">
        <f>VLOOKUP(+Y:Y,'FF4exp'!$K$11:$O$110,5)</f>
        <v>1</v>
      </c>
      <c r="Y49" s="20">
        <f t="shared" si="10"/>
        <v>0</v>
      </c>
      <c r="AB49" s="10">
        <f>VLOOKUP(+AC:AC,'FF4exp'!$B$11:$O$110,14)</f>
        <v>21</v>
      </c>
      <c r="AC49" s="10">
        <f t="shared" si="12"/>
        <v>40396</v>
      </c>
      <c r="AD49" s="10">
        <f>VLOOKUP(+AE:AE,'FF4exp'!$E$11:$O$110,11)</f>
        <v>23</v>
      </c>
      <c r="AE49" s="10">
        <f t="shared" si="4"/>
        <v>88471</v>
      </c>
      <c r="AF49" s="10">
        <f>VLOOKUP(+AG:AG,'FF4exp'!$F$11:$O$110,10)</f>
        <v>22</v>
      </c>
      <c r="AG49" s="10">
        <f t="shared" si="3"/>
        <v>36713</v>
      </c>
      <c r="AH49" s="10">
        <f>VLOOKUP(+AI:AI,'FF4exp'!$H$11:$O$110,8)</f>
        <v>22</v>
      </c>
      <c r="AI49" s="10">
        <f t="shared" si="6"/>
        <v>36936</v>
      </c>
      <c r="AJ49" s="10">
        <f>VLOOKUP(+AK:AK,'FF4exp'!$I$11:$O$110,7)</f>
        <v>22</v>
      </c>
      <c r="AK49" s="10">
        <f t="shared" si="8"/>
        <v>34805</v>
      </c>
      <c r="AL49" s="10">
        <f>VLOOKUP(+AM:AM,'FF4exp'!$J$11:$O$110,6)</f>
        <v>22</v>
      </c>
      <c r="AM49" s="10">
        <f t="shared" si="9"/>
        <v>34805</v>
      </c>
      <c r="AN49" s="10">
        <f>VLOOKUP(+AO:AO,'FF4exp'!$L$11:$O$110,4)</f>
        <v>24</v>
      </c>
      <c r="AO49" s="10">
        <f t="shared" si="11"/>
        <v>55272</v>
      </c>
    </row>
    <row r="50" spans="1:41" ht="13.5">
      <c r="A50" t="s">
        <v>39</v>
      </c>
      <c r="B50">
        <v>5790</v>
      </c>
      <c r="C50">
        <f>INT(+B:B/COUNTIF(D50:P50,"○"))</f>
        <v>5790</v>
      </c>
      <c r="D50" s="18" t="s">
        <v>58</v>
      </c>
      <c r="E50" s="18" t="s">
        <v>58</v>
      </c>
      <c r="F50" s="18" t="s">
        <v>58</v>
      </c>
      <c r="G50" s="23" t="s">
        <v>58</v>
      </c>
      <c r="I50" t="s">
        <v>59</v>
      </c>
      <c r="J50" t="s">
        <v>59</v>
      </c>
      <c r="K50" t="s">
        <v>59</v>
      </c>
      <c r="L50" s="8" t="s">
        <v>60</v>
      </c>
      <c r="M50" t="s">
        <v>59</v>
      </c>
      <c r="N50" t="s">
        <v>59</v>
      </c>
      <c r="O50" t="s">
        <v>59</v>
      </c>
      <c r="R50" s="20">
        <f>VLOOKUP(+S:S,'FF4exp'!$C$11:$O$110,13)</f>
        <v>17</v>
      </c>
      <c r="S50" s="20">
        <f t="shared" si="1"/>
        <v>14694</v>
      </c>
      <c r="T50" s="20">
        <f>VLOOKUP(+U:U,'FF4exp'!$D$11:$O$110,12)</f>
        <v>13</v>
      </c>
      <c r="U50" s="20">
        <f t="shared" si="2"/>
        <v>7746</v>
      </c>
      <c r="V50" s="20">
        <f>VLOOKUP(+W:W,'FF4exp'!$G$11:$O$110,9)</f>
        <v>15</v>
      </c>
      <c r="W50" s="20">
        <f t="shared" si="5"/>
        <v>11106</v>
      </c>
      <c r="X50" s="20">
        <f>VLOOKUP(+Y:Y,'FF4exp'!$K$11:$O$110,5)</f>
        <v>1</v>
      </c>
      <c r="Y50" s="20">
        <f t="shared" si="10"/>
        <v>0</v>
      </c>
      <c r="AB50" s="10">
        <f>VLOOKUP(+AC:AC,'FF4exp'!$B$11:$O$110,14)</f>
        <v>22</v>
      </c>
      <c r="AC50" s="10">
        <f t="shared" si="12"/>
        <v>46186</v>
      </c>
      <c r="AD50" s="10">
        <f>VLOOKUP(+AE:AE,'FF4exp'!$E$11:$O$110,11)</f>
        <v>24</v>
      </c>
      <c r="AE50" s="10">
        <f t="shared" si="4"/>
        <v>94261</v>
      </c>
      <c r="AF50" s="10">
        <f>VLOOKUP(+AG:AG,'FF4exp'!$F$11:$O$110,10)</f>
        <v>22</v>
      </c>
      <c r="AG50" s="10">
        <f t="shared" si="3"/>
        <v>42503</v>
      </c>
      <c r="AH50" s="10">
        <f>VLOOKUP(+AI:AI,'FF4exp'!$H$11:$O$110,8)</f>
        <v>22</v>
      </c>
      <c r="AI50" s="10">
        <f t="shared" si="6"/>
        <v>42726</v>
      </c>
      <c r="AJ50" s="10">
        <f>VLOOKUP(+AK:AK,'FF4exp'!$I$11:$O$110,7)</f>
        <v>23</v>
      </c>
      <c r="AK50" s="10">
        <f t="shared" si="8"/>
        <v>40595</v>
      </c>
      <c r="AL50" s="10">
        <f>VLOOKUP(+AM:AM,'FF4exp'!$J$11:$O$110,6)</f>
        <v>23</v>
      </c>
      <c r="AM50" s="10">
        <f t="shared" si="9"/>
        <v>40595</v>
      </c>
      <c r="AN50" s="10">
        <f>VLOOKUP(+AO:AO,'FF4exp'!$L$11:$O$110,4)</f>
        <v>24</v>
      </c>
      <c r="AO50" s="10">
        <f t="shared" si="11"/>
        <v>61062</v>
      </c>
    </row>
    <row r="51" spans="1:41" ht="13.5">
      <c r="A51" t="s">
        <v>74</v>
      </c>
      <c r="L51" t="s">
        <v>65</v>
      </c>
      <c r="R51" s="20">
        <f>VLOOKUP(+S:S,'FF4exp'!$C$11:$O$110,13)</f>
        <v>17</v>
      </c>
      <c r="S51" s="20">
        <f t="shared" si="1"/>
        <v>14694</v>
      </c>
      <c r="T51" s="20">
        <f>VLOOKUP(+U:U,'FF4exp'!$D$11:$O$110,12)</f>
        <v>13</v>
      </c>
      <c r="U51" s="20">
        <f t="shared" si="2"/>
        <v>7746</v>
      </c>
      <c r="V51" s="20">
        <f>VLOOKUP(+W:W,'FF4exp'!$G$11:$O$110,9)</f>
        <v>15</v>
      </c>
      <c r="W51" s="20">
        <f t="shared" si="5"/>
        <v>11106</v>
      </c>
      <c r="X51" s="20">
        <f>VLOOKUP(+Y:Y,'FF4exp'!$K$11:$O$110,5)</f>
        <v>1</v>
      </c>
      <c r="Y51" s="20">
        <f t="shared" si="10"/>
        <v>0</v>
      </c>
      <c r="AB51" s="10">
        <f>VLOOKUP(+AC:AC,'FF4exp'!$B$11:$O$110,14)</f>
        <v>22</v>
      </c>
      <c r="AC51" s="10">
        <f t="shared" si="12"/>
        <v>46186</v>
      </c>
      <c r="AD51" s="10">
        <f>VLOOKUP(+AE:AE,'FF4exp'!$E$11:$O$110,11)</f>
        <v>24</v>
      </c>
      <c r="AE51" s="10">
        <f t="shared" si="4"/>
        <v>94261</v>
      </c>
      <c r="AF51" s="10">
        <f>VLOOKUP(+AG:AG,'FF4exp'!$F$11:$O$110,10)</f>
        <v>22</v>
      </c>
      <c r="AG51" s="10">
        <f t="shared" si="3"/>
        <v>42503</v>
      </c>
      <c r="AH51" s="10">
        <f>VLOOKUP(+AI:AI,'FF4exp'!$H$11:$O$110,8)</f>
        <v>22</v>
      </c>
      <c r="AI51" s="10">
        <f t="shared" si="6"/>
        <v>42726</v>
      </c>
      <c r="AJ51" s="10">
        <f>VLOOKUP(+AK:AK,'FF4exp'!$I$11:$O$110,7)</f>
        <v>23</v>
      </c>
      <c r="AK51" s="10">
        <f t="shared" si="8"/>
        <v>40595</v>
      </c>
      <c r="AL51" s="10">
        <f>VLOOKUP(+AM:AM,'FF4exp'!$J$11:$O$110,6)</f>
        <v>23</v>
      </c>
      <c r="AM51" s="10">
        <f t="shared" si="9"/>
        <v>40595</v>
      </c>
      <c r="AN51" s="10">
        <f>VLOOKUP(+AO:AO,'FF4exp'!$L$11:$O$110,4)</f>
        <v>24</v>
      </c>
      <c r="AO51" s="10">
        <f t="shared" si="11"/>
        <v>61062</v>
      </c>
    </row>
    <row r="52" spans="1:41" ht="13.5">
      <c r="A52" t="s">
        <v>75</v>
      </c>
      <c r="H52" s="17" t="s">
        <v>66</v>
      </c>
      <c r="R52" s="20">
        <f>VLOOKUP(+S:S,'FF4exp'!$C$11:$O$110,13)</f>
        <v>17</v>
      </c>
      <c r="S52" s="20">
        <f t="shared" si="1"/>
        <v>14694</v>
      </c>
      <c r="T52" s="20">
        <f>VLOOKUP(+U:U,'FF4exp'!$D$11:$O$110,12)</f>
        <v>13</v>
      </c>
      <c r="U52" s="20">
        <f t="shared" si="2"/>
        <v>7746</v>
      </c>
      <c r="V52" s="20">
        <f>VLOOKUP(+W:W,'FF4exp'!$G$11:$O$110,9)</f>
        <v>15</v>
      </c>
      <c r="W52" s="20">
        <f t="shared" si="5"/>
        <v>11106</v>
      </c>
      <c r="X52" s="20">
        <f>VLOOKUP(+Y:Y,'FF4exp'!$K$11:$O$110,5)</f>
        <v>1</v>
      </c>
      <c r="Y52" s="20">
        <f t="shared" si="10"/>
        <v>0</v>
      </c>
      <c r="Z52" s="20">
        <f>VLOOKUP(+AA:AA,'FF4exp'!$M$11:$O$110,3)</f>
        <v>25</v>
      </c>
      <c r="AA52" s="20">
        <v>64777</v>
      </c>
      <c r="AB52" s="10">
        <f>VLOOKUP(+AC:AC,'FF4exp'!$B$11:$O$110,14)</f>
        <v>22</v>
      </c>
      <c r="AC52" s="10">
        <f t="shared" si="12"/>
        <v>46186</v>
      </c>
      <c r="AD52" s="10">
        <f>VLOOKUP(+AE:AE,'FF4exp'!$E$11:$O$110,11)</f>
        <v>24</v>
      </c>
      <c r="AE52" s="10">
        <f t="shared" si="4"/>
        <v>94261</v>
      </c>
      <c r="AF52" s="10">
        <f>VLOOKUP(+AG:AG,'FF4exp'!$F$11:$O$110,10)</f>
        <v>22</v>
      </c>
      <c r="AG52" s="10">
        <f t="shared" si="3"/>
        <v>42503</v>
      </c>
      <c r="AH52" s="10">
        <f>VLOOKUP(+AI:AI,'FF4exp'!$H$11:$O$110,8)</f>
        <v>22</v>
      </c>
      <c r="AI52" s="10">
        <f t="shared" si="6"/>
        <v>42726</v>
      </c>
      <c r="AJ52" s="10">
        <f>VLOOKUP(+AK:AK,'FF4exp'!$I$11:$O$110,7)</f>
        <v>23</v>
      </c>
      <c r="AK52" s="10">
        <f t="shared" si="8"/>
        <v>40595</v>
      </c>
      <c r="AL52" s="10">
        <f>VLOOKUP(+AM:AM,'FF4exp'!$J$11:$O$110,6)</f>
        <v>23</v>
      </c>
      <c r="AM52" s="10">
        <f t="shared" si="9"/>
        <v>40595</v>
      </c>
      <c r="AN52" s="10">
        <f>VLOOKUP(+AO:AO,'FF4exp'!$L$11:$O$110,4)</f>
        <v>24</v>
      </c>
      <c r="AO52" s="10">
        <f t="shared" si="11"/>
        <v>61062</v>
      </c>
    </row>
    <row r="53" spans="1:41" ht="13.5">
      <c r="A53" t="s">
        <v>40</v>
      </c>
      <c r="B53">
        <v>18000</v>
      </c>
      <c r="C53">
        <f>INT(+B:B/COUNTIF(D53:P53,"○"))</f>
        <v>9000</v>
      </c>
      <c r="D53" s="18" t="s">
        <v>60</v>
      </c>
      <c r="E53" s="18" t="s">
        <v>58</v>
      </c>
      <c r="F53" s="18" t="s">
        <v>58</v>
      </c>
      <c r="G53" s="23" t="s">
        <v>58</v>
      </c>
      <c r="H53" s="18" t="s">
        <v>60</v>
      </c>
      <c r="I53" t="s">
        <v>59</v>
      </c>
      <c r="J53" t="s">
        <v>59</v>
      </c>
      <c r="K53" t="s">
        <v>59</v>
      </c>
      <c r="L53" t="s">
        <v>59</v>
      </c>
      <c r="M53" t="s">
        <v>59</v>
      </c>
      <c r="N53" t="s">
        <v>59</v>
      </c>
      <c r="O53" t="s">
        <v>59</v>
      </c>
      <c r="R53" s="20">
        <f>VLOOKUP(+S:S,'FF4exp'!$C$11:$O$110,13)</f>
        <v>19</v>
      </c>
      <c r="S53" s="20">
        <f t="shared" si="1"/>
        <v>23694</v>
      </c>
      <c r="T53" s="20">
        <f>VLOOKUP(+U:U,'FF4exp'!$D$11:$O$110,12)</f>
        <v>13</v>
      </c>
      <c r="U53" s="20">
        <f t="shared" si="2"/>
        <v>7746</v>
      </c>
      <c r="V53" s="20">
        <f>VLOOKUP(+W:W,'FF4exp'!$G$11:$O$110,9)</f>
        <v>15</v>
      </c>
      <c r="W53" s="20">
        <f t="shared" si="5"/>
        <v>11106</v>
      </c>
      <c r="X53" s="20">
        <f>VLOOKUP(+Y:Y,'FF4exp'!$K$11:$O$110,5)</f>
        <v>1</v>
      </c>
      <c r="Y53" s="20">
        <f t="shared" si="10"/>
        <v>0</v>
      </c>
      <c r="Z53" s="20">
        <f>VLOOKUP(+AA:AA,'FF4exp'!$M$11:$O$110,3)</f>
        <v>25</v>
      </c>
      <c r="AA53" s="20">
        <f aca="true" t="shared" si="13" ref="AA53:AA61">AA52+IF(OR(+H$1:H$65536="○",+H$1:H$65536="離"),+$C:$C)</f>
        <v>73777</v>
      </c>
      <c r="AB53" s="10">
        <f>VLOOKUP(+AC:AC,'FF4exp'!$B$11:$O$110,14)</f>
        <v>23</v>
      </c>
      <c r="AC53" s="10">
        <f t="shared" si="12"/>
        <v>55186</v>
      </c>
      <c r="AD53" s="10">
        <f>VLOOKUP(+AE:AE,'FF4exp'!$E$11:$O$110,11)</f>
        <v>24</v>
      </c>
      <c r="AE53" s="10">
        <f t="shared" si="4"/>
        <v>103261</v>
      </c>
      <c r="AF53" s="10">
        <f>VLOOKUP(+AG:AG,'FF4exp'!$F$11:$O$110,10)</f>
        <v>24</v>
      </c>
      <c r="AG53" s="10">
        <f t="shared" si="3"/>
        <v>51503</v>
      </c>
      <c r="AH53" s="10">
        <f>VLOOKUP(+AI:AI,'FF4exp'!$H$11:$O$110,8)</f>
        <v>24</v>
      </c>
      <c r="AI53" s="10">
        <f t="shared" si="6"/>
        <v>51726</v>
      </c>
      <c r="AJ53" s="10">
        <f>VLOOKUP(+AK:AK,'FF4exp'!$I$11:$O$110,7)</f>
        <v>24</v>
      </c>
      <c r="AK53" s="10">
        <f t="shared" si="8"/>
        <v>49595</v>
      </c>
      <c r="AL53" s="10">
        <f>VLOOKUP(+AM:AM,'FF4exp'!$J$11:$O$110,6)</f>
        <v>24</v>
      </c>
      <c r="AM53" s="10">
        <f t="shared" si="9"/>
        <v>49595</v>
      </c>
      <c r="AN53" s="10">
        <f>VLOOKUP(+AO:AO,'FF4exp'!$L$11:$O$110,4)</f>
        <v>25</v>
      </c>
      <c r="AO53" s="10">
        <f t="shared" si="11"/>
        <v>70062</v>
      </c>
    </row>
    <row r="54" spans="1:43" s="1" customFormat="1" ht="13.5">
      <c r="A54" t="s">
        <v>63</v>
      </c>
      <c r="B54"/>
      <c r="C54"/>
      <c r="D54" s="17" t="s">
        <v>65</v>
      </c>
      <c r="E54" s="17"/>
      <c r="F54" s="17"/>
      <c r="G54" s="17"/>
      <c r="H54" s="17"/>
      <c r="I54"/>
      <c r="J54"/>
      <c r="K54"/>
      <c r="L54"/>
      <c r="M54"/>
      <c r="N54"/>
      <c r="O54"/>
      <c r="P54"/>
      <c r="Q54"/>
      <c r="R54" s="20">
        <f>VLOOKUP(+S:S,'FF4exp'!$C$11:$O$110,13)</f>
        <v>19</v>
      </c>
      <c r="S54" s="20">
        <f t="shared" si="1"/>
        <v>23694</v>
      </c>
      <c r="T54" s="20">
        <f>VLOOKUP(+U:U,'FF4exp'!$D$11:$O$110,12)</f>
        <v>13</v>
      </c>
      <c r="U54" s="20">
        <f t="shared" si="2"/>
        <v>7746</v>
      </c>
      <c r="V54" s="20">
        <f>VLOOKUP(+W:W,'FF4exp'!$G$11:$O$110,9)</f>
        <v>15</v>
      </c>
      <c r="W54" s="20">
        <f t="shared" si="5"/>
        <v>11106</v>
      </c>
      <c r="X54" s="20">
        <f>VLOOKUP(+Y:Y,'FF4exp'!$K$11:$O$110,5)</f>
        <v>1</v>
      </c>
      <c r="Y54" s="20">
        <f t="shared" si="10"/>
        <v>0</v>
      </c>
      <c r="Z54" s="20">
        <f>VLOOKUP(+AA:AA,'FF4exp'!$M$11:$O$110,3)</f>
        <v>25</v>
      </c>
      <c r="AA54" s="20">
        <f t="shared" si="13"/>
        <v>73777</v>
      </c>
      <c r="AB54" s="10">
        <f>VLOOKUP(+AC:AC,'FF4exp'!$B$11:$O$110,14)</f>
        <v>23</v>
      </c>
      <c r="AC54" s="10">
        <f t="shared" si="12"/>
        <v>55186</v>
      </c>
      <c r="AD54" s="10">
        <f>VLOOKUP(+AE:AE,'FF4exp'!$E$11:$O$110,11)</f>
        <v>24</v>
      </c>
      <c r="AE54" s="10">
        <f t="shared" si="4"/>
        <v>103261</v>
      </c>
      <c r="AF54" s="10">
        <f>VLOOKUP(+AG:AG,'FF4exp'!$F$11:$O$110,10)</f>
        <v>24</v>
      </c>
      <c r="AG54" s="10">
        <f t="shared" si="3"/>
        <v>51503</v>
      </c>
      <c r="AH54" s="10">
        <f>VLOOKUP(+AI:AI,'FF4exp'!$H$11:$O$110,8)</f>
        <v>24</v>
      </c>
      <c r="AI54" s="10">
        <f t="shared" si="6"/>
        <v>51726</v>
      </c>
      <c r="AJ54" s="10">
        <f>VLOOKUP(+AK:AK,'FF4exp'!$I$11:$O$110,7)</f>
        <v>24</v>
      </c>
      <c r="AK54" s="10">
        <f t="shared" si="8"/>
        <v>49595</v>
      </c>
      <c r="AL54" s="10">
        <f>VLOOKUP(+AM:AM,'FF4exp'!$J$11:$O$110,6)</f>
        <v>24</v>
      </c>
      <c r="AM54" s="10">
        <f t="shared" si="9"/>
        <v>49595</v>
      </c>
      <c r="AN54" s="10">
        <f>VLOOKUP(+AO:AO,'FF4exp'!$L$11:$O$110,4)</f>
        <v>25</v>
      </c>
      <c r="AO54" s="10">
        <f t="shared" si="11"/>
        <v>70062</v>
      </c>
      <c r="AP54" s="10"/>
      <c r="AQ54" s="10"/>
    </row>
    <row r="55" spans="1:43" s="1" customFormat="1" ht="13.5">
      <c r="A55" t="s">
        <v>77</v>
      </c>
      <c r="B55"/>
      <c r="C55"/>
      <c r="D55" s="17"/>
      <c r="E55" s="17"/>
      <c r="F55" s="17"/>
      <c r="G55" s="17"/>
      <c r="H55" s="17"/>
      <c r="I55"/>
      <c r="J55"/>
      <c r="K55"/>
      <c r="L55"/>
      <c r="M55"/>
      <c r="N55"/>
      <c r="O55"/>
      <c r="P55" t="s">
        <v>66</v>
      </c>
      <c r="Q55"/>
      <c r="R55" s="20">
        <f>VLOOKUP(+S:S,'FF4exp'!$C$11:$O$110,13)</f>
        <v>19</v>
      </c>
      <c r="S55" s="20">
        <f t="shared" si="1"/>
        <v>23694</v>
      </c>
      <c r="T55" s="20">
        <f>VLOOKUP(+U:U,'FF4exp'!$D$11:$O$110,12)</f>
        <v>13</v>
      </c>
      <c r="U55" s="20">
        <f t="shared" si="2"/>
        <v>7746</v>
      </c>
      <c r="V55" s="20">
        <f>VLOOKUP(+W:W,'FF4exp'!$G$11:$O$110,9)</f>
        <v>15</v>
      </c>
      <c r="W55" s="20">
        <f t="shared" si="5"/>
        <v>11106</v>
      </c>
      <c r="X55" s="20">
        <f>VLOOKUP(+Y:Y,'FF4exp'!$K$11:$O$110,5)</f>
        <v>1</v>
      </c>
      <c r="Y55" s="20">
        <f t="shared" si="10"/>
        <v>0</v>
      </c>
      <c r="Z55" s="20">
        <f>VLOOKUP(+AA:AA,'FF4exp'!$M$11:$O$110,3)</f>
        <v>25</v>
      </c>
      <c r="AA55" s="20">
        <f t="shared" si="13"/>
        <v>73777</v>
      </c>
      <c r="AB55" s="10">
        <f>VLOOKUP(+AC:AC,'FF4exp'!$B$11:$O$110,14)</f>
        <v>23</v>
      </c>
      <c r="AC55" s="10">
        <f t="shared" si="12"/>
        <v>55186</v>
      </c>
      <c r="AD55" s="10">
        <f>VLOOKUP(+AE:AE,'FF4exp'!$E$11:$O$110,11)</f>
        <v>24</v>
      </c>
      <c r="AE55" s="10">
        <f t="shared" si="4"/>
        <v>103261</v>
      </c>
      <c r="AF55" s="10">
        <f>VLOOKUP(+AG:AG,'FF4exp'!$F$11:$O$110,10)</f>
        <v>24</v>
      </c>
      <c r="AG55" s="10">
        <f t="shared" si="3"/>
        <v>51503</v>
      </c>
      <c r="AH55" s="10">
        <f>VLOOKUP(+AI:AI,'FF4exp'!$H$11:$O$110,8)</f>
        <v>24</v>
      </c>
      <c r="AI55" s="10">
        <f t="shared" si="6"/>
        <v>51726</v>
      </c>
      <c r="AJ55" s="10">
        <f>VLOOKUP(+AK:AK,'FF4exp'!$I$11:$O$110,7)</f>
        <v>24</v>
      </c>
      <c r="AK55" s="10">
        <f t="shared" si="8"/>
        <v>49595</v>
      </c>
      <c r="AL55" s="10">
        <f>VLOOKUP(+AM:AM,'FF4exp'!$J$11:$O$110,6)</f>
        <v>24</v>
      </c>
      <c r="AM55" s="10">
        <f t="shared" si="9"/>
        <v>49595</v>
      </c>
      <c r="AN55" s="10">
        <f>VLOOKUP(+AO:AO,'FF4exp'!$L$11:$O$110,4)</f>
        <v>25</v>
      </c>
      <c r="AO55" s="10">
        <f t="shared" si="11"/>
        <v>70062</v>
      </c>
      <c r="AP55" s="10">
        <f>VLOOKUP(+AQ:AQ,'FF4exp'!$N$11:$O$110,2)</f>
        <v>50</v>
      </c>
      <c r="AQ55" s="10">
        <v>1007865</v>
      </c>
    </row>
    <row r="56" spans="1:43" s="1" customFormat="1" ht="13.5">
      <c r="A56" t="s">
        <v>88</v>
      </c>
      <c r="B56">
        <v>40000</v>
      </c>
      <c r="C56">
        <f>INT(+B:B/COUNTIF(D56:P56,"○"))</f>
        <v>20000</v>
      </c>
      <c r="D56" s="17" t="s">
        <v>59</v>
      </c>
      <c r="E56" s="18" t="s">
        <v>58</v>
      </c>
      <c r="F56" s="18" t="s">
        <v>58</v>
      </c>
      <c r="G56" s="23" t="s">
        <v>58</v>
      </c>
      <c r="H56" s="18" t="s">
        <v>60</v>
      </c>
      <c r="I56" t="s">
        <v>59</v>
      </c>
      <c r="J56" t="s">
        <v>59</v>
      </c>
      <c r="K56" t="s">
        <v>59</v>
      </c>
      <c r="L56" t="s">
        <v>59</v>
      </c>
      <c r="M56" t="s">
        <v>59</v>
      </c>
      <c r="N56" t="s">
        <v>59</v>
      </c>
      <c r="O56" t="s">
        <v>59</v>
      </c>
      <c r="P56" s="8" t="s">
        <v>60</v>
      </c>
      <c r="Q56"/>
      <c r="R56" s="20">
        <f>VLOOKUP(+S:S,'FF4exp'!$C$11:$O$110,13)</f>
        <v>23</v>
      </c>
      <c r="S56" s="20">
        <f t="shared" si="1"/>
        <v>43694</v>
      </c>
      <c r="T56" s="20">
        <f>VLOOKUP(+U:U,'FF4exp'!$D$11:$O$110,12)</f>
        <v>13</v>
      </c>
      <c r="U56" s="20">
        <f t="shared" si="2"/>
        <v>7746</v>
      </c>
      <c r="V56" s="20">
        <f>VLOOKUP(+W:W,'FF4exp'!$G$11:$O$110,9)</f>
        <v>15</v>
      </c>
      <c r="W56" s="20">
        <f t="shared" si="5"/>
        <v>11106</v>
      </c>
      <c r="X56" s="20">
        <f>VLOOKUP(+Y:Y,'FF4exp'!$K$11:$O$110,5)</f>
        <v>1</v>
      </c>
      <c r="Y56" s="20">
        <f t="shared" si="10"/>
        <v>0</v>
      </c>
      <c r="Z56" s="20">
        <f>VLOOKUP(+AA:AA,'FF4exp'!$M$11:$O$110,3)</f>
        <v>27</v>
      </c>
      <c r="AA56" s="20">
        <f t="shared" si="13"/>
        <v>93777</v>
      </c>
      <c r="AB56" s="10">
        <f>VLOOKUP(+AC:AC,'FF4exp'!$B$11:$O$110,14)</f>
        <v>25</v>
      </c>
      <c r="AC56" s="10">
        <f t="shared" si="12"/>
        <v>75186</v>
      </c>
      <c r="AD56" s="10">
        <f>VLOOKUP(+AE:AE,'FF4exp'!$E$11:$O$110,11)</f>
        <v>26</v>
      </c>
      <c r="AE56" s="10">
        <f t="shared" si="4"/>
        <v>123261</v>
      </c>
      <c r="AF56" s="10">
        <f>VLOOKUP(+AG:AG,'FF4exp'!$F$11:$O$110,10)</f>
        <v>26</v>
      </c>
      <c r="AG56" s="10">
        <f t="shared" si="3"/>
        <v>71503</v>
      </c>
      <c r="AH56" s="10">
        <f>VLOOKUP(+AI:AI,'FF4exp'!$H$11:$O$110,8)</f>
        <v>26</v>
      </c>
      <c r="AI56" s="10">
        <f t="shared" si="6"/>
        <v>71726</v>
      </c>
      <c r="AJ56" s="10">
        <f>VLOOKUP(+AK:AK,'FF4exp'!$I$11:$O$110,7)</f>
        <v>26</v>
      </c>
      <c r="AK56" s="10">
        <f t="shared" si="8"/>
        <v>69595</v>
      </c>
      <c r="AL56" s="10">
        <f>VLOOKUP(+AM:AM,'FF4exp'!$J$11:$O$110,6)</f>
        <v>26</v>
      </c>
      <c r="AM56" s="10">
        <f t="shared" si="9"/>
        <v>69595</v>
      </c>
      <c r="AN56" s="10">
        <f>VLOOKUP(+AO:AO,'FF4exp'!$L$11:$O$110,4)</f>
        <v>27</v>
      </c>
      <c r="AO56" s="10">
        <f t="shared" si="11"/>
        <v>90062</v>
      </c>
      <c r="AP56" s="10">
        <f>VLOOKUP(+AQ:AQ,'FF4exp'!$N$11:$O$110,2)</f>
        <v>50</v>
      </c>
      <c r="AQ56" s="10">
        <f aca="true" t="shared" si="14" ref="AQ56:AQ61">AQ55+IF(OR(+P$1:P$65536="○",+P$1:P$65536="離"),+$C:$C)</f>
        <v>1027865</v>
      </c>
    </row>
    <row r="57" spans="1:43" s="1" customFormat="1" ht="13.5">
      <c r="A57" t="s">
        <v>41</v>
      </c>
      <c r="B57">
        <v>50000</v>
      </c>
      <c r="C57">
        <f>INT(+B:B/COUNTIF(D57:P57,"○"))</f>
        <v>50000</v>
      </c>
      <c r="D57" s="17" t="s">
        <v>59</v>
      </c>
      <c r="E57" s="18" t="s">
        <v>58</v>
      </c>
      <c r="F57" s="18" t="s">
        <v>58</v>
      </c>
      <c r="G57" s="23" t="s">
        <v>58</v>
      </c>
      <c r="H57" s="18" t="s">
        <v>58</v>
      </c>
      <c r="I57" t="s">
        <v>59</v>
      </c>
      <c r="J57" t="s">
        <v>59</v>
      </c>
      <c r="K57" t="s">
        <v>59</v>
      </c>
      <c r="L57" t="s">
        <v>59</v>
      </c>
      <c r="M57" t="s">
        <v>59</v>
      </c>
      <c r="N57" t="s">
        <v>59</v>
      </c>
      <c r="O57" t="s">
        <v>59</v>
      </c>
      <c r="P57" s="8" t="s">
        <v>60</v>
      </c>
      <c r="Q57"/>
      <c r="R57" s="20">
        <f>VLOOKUP(+S:S,'FF4exp'!$C$11:$O$110,13)</f>
        <v>28</v>
      </c>
      <c r="S57" s="20">
        <f t="shared" si="1"/>
        <v>93694</v>
      </c>
      <c r="T57" s="20">
        <f>VLOOKUP(+U:U,'FF4exp'!$D$11:$O$110,12)</f>
        <v>13</v>
      </c>
      <c r="U57" s="20">
        <f t="shared" si="2"/>
        <v>7746</v>
      </c>
      <c r="V57" s="20">
        <f>VLOOKUP(+W:W,'FF4exp'!$G$11:$O$110,9)</f>
        <v>15</v>
      </c>
      <c r="W57" s="20">
        <f t="shared" si="5"/>
        <v>11106</v>
      </c>
      <c r="X57" s="20">
        <f>VLOOKUP(+Y:Y,'FF4exp'!$K$11:$O$110,5)</f>
        <v>1</v>
      </c>
      <c r="Y57" s="20">
        <f t="shared" si="10"/>
        <v>0</v>
      </c>
      <c r="Z57" s="20">
        <f>VLOOKUP(+AA:AA,'FF4exp'!$M$11:$O$110,3)</f>
        <v>27</v>
      </c>
      <c r="AA57" s="20">
        <f t="shared" si="13"/>
        <v>93777</v>
      </c>
      <c r="AB57" s="10">
        <f>VLOOKUP(+AC:AC,'FF4exp'!$B$11:$O$110,14)</f>
        <v>29</v>
      </c>
      <c r="AC57" s="10">
        <f t="shared" si="12"/>
        <v>125186</v>
      </c>
      <c r="AD57" s="10">
        <f>VLOOKUP(+AE:AE,'FF4exp'!$E$11:$O$110,11)</f>
        <v>29</v>
      </c>
      <c r="AE57" s="10">
        <f t="shared" si="4"/>
        <v>173261</v>
      </c>
      <c r="AF57" s="10">
        <f>VLOOKUP(+AG:AG,'FF4exp'!$F$11:$O$110,10)</f>
        <v>30</v>
      </c>
      <c r="AG57" s="10">
        <f t="shared" si="3"/>
        <v>121503</v>
      </c>
      <c r="AH57" s="10">
        <f>VLOOKUP(+AI:AI,'FF4exp'!$H$11:$O$110,8)</f>
        <v>30</v>
      </c>
      <c r="AI57" s="10">
        <f t="shared" si="6"/>
        <v>121726</v>
      </c>
      <c r="AJ57" s="10">
        <f>VLOOKUP(+AK:AK,'FF4exp'!$I$11:$O$110,7)</f>
        <v>30</v>
      </c>
      <c r="AK57" s="10">
        <f t="shared" si="8"/>
        <v>119595</v>
      </c>
      <c r="AL57" s="10">
        <f>VLOOKUP(+AM:AM,'FF4exp'!$J$11:$O$110,6)</f>
        <v>30</v>
      </c>
      <c r="AM57" s="10">
        <f t="shared" si="9"/>
        <v>119595</v>
      </c>
      <c r="AN57" s="10">
        <f>VLOOKUP(+AO:AO,'FF4exp'!$L$11:$O$110,4)</f>
        <v>30</v>
      </c>
      <c r="AO57" s="10">
        <f t="shared" si="11"/>
        <v>140062</v>
      </c>
      <c r="AP57" s="10">
        <f>VLOOKUP(+AQ:AQ,'FF4exp'!$N$11:$O$110,2)</f>
        <v>50</v>
      </c>
      <c r="AQ57" s="10">
        <f t="shared" si="14"/>
        <v>1077865</v>
      </c>
    </row>
    <row r="58" spans="1:43" s="1" customFormat="1" ht="13.5">
      <c r="A58" t="s">
        <v>85</v>
      </c>
      <c r="B58"/>
      <c r="C58"/>
      <c r="D58" s="17"/>
      <c r="E58" s="17"/>
      <c r="F58" s="17"/>
      <c r="G58" s="17"/>
      <c r="H58" s="17"/>
      <c r="I58"/>
      <c r="J58"/>
      <c r="K58"/>
      <c r="L58"/>
      <c r="M58"/>
      <c r="N58"/>
      <c r="O58"/>
      <c r="P58" t="s">
        <v>65</v>
      </c>
      <c r="Q58"/>
      <c r="R58" s="20">
        <f>VLOOKUP(+S:S,'FF4exp'!$C$11:$O$110,13)</f>
        <v>28</v>
      </c>
      <c r="S58" s="20">
        <f t="shared" si="1"/>
        <v>93694</v>
      </c>
      <c r="T58" s="20">
        <f>VLOOKUP(+U:U,'FF4exp'!$D$11:$O$110,12)</f>
        <v>13</v>
      </c>
      <c r="U58" s="20">
        <f t="shared" si="2"/>
        <v>7746</v>
      </c>
      <c r="V58" s="20">
        <f>VLOOKUP(+W:W,'FF4exp'!$G$11:$O$110,9)</f>
        <v>15</v>
      </c>
      <c r="W58" s="20">
        <f t="shared" si="5"/>
        <v>11106</v>
      </c>
      <c r="X58" s="20">
        <f>VLOOKUP(+Y:Y,'FF4exp'!$K$11:$O$110,5)</f>
        <v>1</v>
      </c>
      <c r="Y58" s="20">
        <f t="shared" si="10"/>
        <v>0</v>
      </c>
      <c r="Z58" s="20">
        <f>VLOOKUP(+AA:AA,'FF4exp'!$M$11:$O$110,3)</f>
        <v>27</v>
      </c>
      <c r="AA58" s="20">
        <f t="shared" si="13"/>
        <v>93777</v>
      </c>
      <c r="AB58" s="10">
        <f>VLOOKUP(+AC:AC,'FF4exp'!$B$11:$O$110,14)</f>
        <v>29</v>
      </c>
      <c r="AC58" s="10">
        <f t="shared" si="12"/>
        <v>125186</v>
      </c>
      <c r="AD58" s="10">
        <f>VLOOKUP(+AE:AE,'FF4exp'!$E$11:$O$110,11)</f>
        <v>29</v>
      </c>
      <c r="AE58" s="10">
        <f t="shared" si="4"/>
        <v>173261</v>
      </c>
      <c r="AF58" s="10">
        <f>VLOOKUP(+AG:AG,'FF4exp'!$F$11:$O$110,10)</f>
        <v>30</v>
      </c>
      <c r="AG58" s="10">
        <f t="shared" si="3"/>
        <v>121503</v>
      </c>
      <c r="AH58" s="10">
        <f>VLOOKUP(+AI:AI,'FF4exp'!$H$11:$O$110,8)</f>
        <v>30</v>
      </c>
      <c r="AI58" s="10">
        <f t="shared" si="6"/>
        <v>121726</v>
      </c>
      <c r="AJ58" s="10">
        <f>VLOOKUP(+AK:AK,'FF4exp'!$I$11:$O$110,7)</f>
        <v>30</v>
      </c>
      <c r="AK58" s="10">
        <f t="shared" si="8"/>
        <v>119595</v>
      </c>
      <c r="AL58" s="10">
        <f>VLOOKUP(+AM:AM,'FF4exp'!$J$11:$O$110,6)</f>
        <v>30</v>
      </c>
      <c r="AM58" s="10">
        <f t="shared" si="9"/>
        <v>119595</v>
      </c>
      <c r="AN58" s="10">
        <f>VLOOKUP(+AO:AO,'FF4exp'!$L$11:$O$110,4)</f>
        <v>30</v>
      </c>
      <c r="AO58" s="10">
        <f t="shared" si="11"/>
        <v>140062</v>
      </c>
      <c r="AP58" s="10">
        <f>VLOOKUP(+AQ:AQ,'FF4exp'!$N$11:$O$110,2)</f>
        <v>50</v>
      </c>
      <c r="AQ58" s="10">
        <f t="shared" si="14"/>
        <v>1077865</v>
      </c>
    </row>
    <row r="59" spans="1:43" s="1" customFormat="1" ht="13.5">
      <c r="A59" t="s">
        <v>81</v>
      </c>
      <c r="B59"/>
      <c r="C59"/>
      <c r="D59" s="17" t="s">
        <v>66</v>
      </c>
      <c r="E59" s="17"/>
      <c r="F59" s="17"/>
      <c r="G59" s="17"/>
      <c r="H59" s="17"/>
      <c r="I59"/>
      <c r="J59"/>
      <c r="K59"/>
      <c r="L59"/>
      <c r="M59"/>
      <c r="N59"/>
      <c r="O59"/>
      <c r="P59"/>
      <c r="Q59"/>
      <c r="R59" s="20">
        <f>VLOOKUP(+S:S,'FF4exp'!$C$11:$O$110,13)</f>
        <v>28</v>
      </c>
      <c r="S59" s="20">
        <f t="shared" si="1"/>
        <v>93694</v>
      </c>
      <c r="T59" s="20">
        <f>VLOOKUP(+U:U,'FF4exp'!$D$11:$O$110,12)</f>
        <v>13</v>
      </c>
      <c r="U59" s="20">
        <f t="shared" si="2"/>
        <v>7746</v>
      </c>
      <c r="V59" s="20">
        <f>VLOOKUP(+W:W,'FF4exp'!$G$11:$O$110,9)</f>
        <v>15</v>
      </c>
      <c r="W59" s="20">
        <f t="shared" si="5"/>
        <v>11106</v>
      </c>
      <c r="X59" s="20">
        <f>VLOOKUP(+Y:Y,'FF4exp'!$K$11:$O$110,5)</f>
        <v>1</v>
      </c>
      <c r="Y59" s="20">
        <f t="shared" si="10"/>
        <v>0</v>
      </c>
      <c r="Z59" s="20">
        <f>VLOOKUP(+AA:AA,'FF4exp'!$M$11:$O$110,3)</f>
        <v>27</v>
      </c>
      <c r="AA59" s="20">
        <f t="shared" si="13"/>
        <v>93777</v>
      </c>
      <c r="AB59" s="10">
        <f>VLOOKUP(+AC:AC,'FF4exp'!$B$11:$O$110,14)</f>
        <v>29</v>
      </c>
      <c r="AC59" s="10">
        <f t="shared" si="12"/>
        <v>125186</v>
      </c>
      <c r="AD59" s="10">
        <f>VLOOKUP(+AE:AE,'FF4exp'!$E$11:$O$110,11)</f>
        <v>29</v>
      </c>
      <c r="AE59" s="10">
        <f t="shared" si="4"/>
        <v>173261</v>
      </c>
      <c r="AF59" s="10">
        <f>VLOOKUP(+AG:AG,'FF4exp'!$F$11:$O$110,10)</f>
        <v>30</v>
      </c>
      <c r="AG59" s="10">
        <f t="shared" si="3"/>
        <v>121503</v>
      </c>
      <c r="AH59" s="10">
        <f>VLOOKUP(+AI:AI,'FF4exp'!$H$11:$O$110,8)</f>
        <v>30</v>
      </c>
      <c r="AI59" s="10">
        <f t="shared" si="6"/>
        <v>121726</v>
      </c>
      <c r="AJ59" s="10">
        <f>VLOOKUP(+AK:AK,'FF4exp'!$I$11:$O$110,7)</f>
        <v>30</v>
      </c>
      <c r="AK59" s="10">
        <f t="shared" si="8"/>
        <v>119595</v>
      </c>
      <c r="AL59" s="10">
        <f>VLOOKUP(+AM:AM,'FF4exp'!$J$11:$O$110,6)</f>
        <v>30</v>
      </c>
      <c r="AM59" s="10">
        <f t="shared" si="9"/>
        <v>119595</v>
      </c>
      <c r="AN59" s="10">
        <f>VLOOKUP(+AO:AO,'FF4exp'!$L$11:$O$110,4)</f>
        <v>30</v>
      </c>
      <c r="AO59" s="10">
        <f t="shared" si="11"/>
        <v>140062</v>
      </c>
      <c r="AP59" s="10">
        <f>VLOOKUP(+AQ:AQ,'FF4exp'!$N$11:$O$110,2)</f>
        <v>50</v>
      </c>
      <c r="AQ59" s="10">
        <f t="shared" si="14"/>
        <v>1077865</v>
      </c>
    </row>
    <row r="60" spans="1:43" s="1" customFormat="1" ht="13.5">
      <c r="A60"/>
      <c r="B60"/>
      <c r="C60"/>
      <c r="D60" s="17"/>
      <c r="E60" s="17"/>
      <c r="F60" s="17"/>
      <c r="G60" s="17"/>
      <c r="H60" s="17"/>
      <c r="I60"/>
      <c r="J60"/>
      <c r="K60"/>
      <c r="L60"/>
      <c r="M60"/>
      <c r="N60"/>
      <c r="O60"/>
      <c r="P60"/>
      <c r="Q60"/>
      <c r="R60" s="20">
        <f>VLOOKUP(+S:S,'FF4exp'!$C$11:$O$110,13)</f>
        <v>28</v>
      </c>
      <c r="S60" s="20">
        <f t="shared" si="1"/>
        <v>93694</v>
      </c>
      <c r="T60" s="20">
        <f>VLOOKUP(+U:U,'FF4exp'!$D$11:$O$110,12)</f>
        <v>13</v>
      </c>
      <c r="U60" s="20">
        <f t="shared" si="2"/>
        <v>7746</v>
      </c>
      <c r="V60" s="20">
        <f>VLOOKUP(+W:W,'FF4exp'!$G$11:$O$110,9)</f>
        <v>15</v>
      </c>
      <c r="W60" s="20">
        <f t="shared" si="5"/>
        <v>11106</v>
      </c>
      <c r="X60" s="20">
        <f>VLOOKUP(+Y:Y,'FF4exp'!$K$11:$O$110,5)</f>
        <v>1</v>
      </c>
      <c r="Y60" s="20">
        <f t="shared" si="10"/>
        <v>0</v>
      </c>
      <c r="Z60" s="20">
        <f>VLOOKUP(+AA:AA,'FF4exp'!$M$11:$O$110,3)</f>
        <v>27</v>
      </c>
      <c r="AA60" s="20">
        <f t="shared" si="13"/>
        <v>93777</v>
      </c>
      <c r="AB60" s="10">
        <f>VLOOKUP(+AC:AC,'FF4exp'!$B$11:$O$110,14)</f>
        <v>29</v>
      </c>
      <c r="AC60" s="10">
        <f t="shared" si="12"/>
        <v>125186</v>
      </c>
      <c r="AD60" s="10">
        <f>VLOOKUP(+AE:AE,'FF4exp'!$E$11:$O$110,11)</f>
        <v>29</v>
      </c>
      <c r="AE60" s="10">
        <f t="shared" si="4"/>
        <v>173261</v>
      </c>
      <c r="AF60" s="10">
        <f>VLOOKUP(+AG:AG,'FF4exp'!$F$11:$O$110,10)</f>
        <v>30</v>
      </c>
      <c r="AG60" s="10">
        <f t="shared" si="3"/>
        <v>121503</v>
      </c>
      <c r="AH60" s="10">
        <f>VLOOKUP(+AI:AI,'FF4exp'!$H$11:$O$110,8)</f>
        <v>30</v>
      </c>
      <c r="AI60" s="10">
        <f t="shared" si="6"/>
        <v>121726</v>
      </c>
      <c r="AJ60" s="10">
        <f>VLOOKUP(+AK:AK,'FF4exp'!$I$11:$O$110,7)</f>
        <v>30</v>
      </c>
      <c r="AK60" s="10">
        <f t="shared" si="8"/>
        <v>119595</v>
      </c>
      <c r="AL60" s="10">
        <f>VLOOKUP(+AM:AM,'FF4exp'!$J$11:$O$110,6)</f>
        <v>30</v>
      </c>
      <c r="AM60" s="10">
        <f t="shared" si="9"/>
        <v>119595</v>
      </c>
      <c r="AN60" s="10">
        <f>VLOOKUP(+AO:AO,'FF4exp'!$L$11:$O$110,4)</f>
        <v>30</v>
      </c>
      <c r="AO60" s="10">
        <f t="shared" si="11"/>
        <v>140062</v>
      </c>
      <c r="AP60" s="10">
        <f>VLOOKUP(+AQ:AQ,'FF4exp'!$N$11:$O$110,2)</f>
        <v>50</v>
      </c>
      <c r="AQ60" s="10">
        <f t="shared" si="14"/>
        <v>1077865</v>
      </c>
    </row>
    <row r="61" spans="1:43" s="1" customFormat="1" ht="13.5">
      <c r="A61"/>
      <c r="B61"/>
      <c r="C61"/>
      <c r="D61" s="17"/>
      <c r="E61" s="17"/>
      <c r="F61" s="17"/>
      <c r="G61" s="17"/>
      <c r="H61" s="17"/>
      <c r="I61"/>
      <c r="J61"/>
      <c r="K61"/>
      <c r="L61"/>
      <c r="M61"/>
      <c r="N61"/>
      <c r="O61"/>
      <c r="P61"/>
      <c r="Q61"/>
      <c r="R61" s="20">
        <f>VLOOKUP(+S:S,'FF4exp'!$C$11:$O$110,13)</f>
        <v>28</v>
      </c>
      <c r="S61" s="20">
        <f t="shared" si="1"/>
        <v>93694</v>
      </c>
      <c r="T61" s="20">
        <f>VLOOKUP(+U:U,'FF4exp'!$D$11:$O$110,12)</f>
        <v>13</v>
      </c>
      <c r="U61" s="20">
        <f t="shared" si="2"/>
        <v>7746</v>
      </c>
      <c r="V61" s="20">
        <f>VLOOKUP(+W:W,'FF4exp'!$G$11:$O$110,9)</f>
        <v>15</v>
      </c>
      <c r="W61" s="20">
        <f t="shared" si="5"/>
        <v>11106</v>
      </c>
      <c r="X61" s="20">
        <f>VLOOKUP(+Y:Y,'FF4exp'!$K$11:$O$110,5)</f>
        <v>1</v>
      </c>
      <c r="Y61" s="20">
        <f t="shared" si="10"/>
        <v>0</v>
      </c>
      <c r="Z61" s="20">
        <f>VLOOKUP(+AA:AA,'FF4exp'!$M$11:$O$110,3)</f>
        <v>27</v>
      </c>
      <c r="AA61" s="20">
        <f t="shared" si="13"/>
        <v>93777</v>
      </c>
      <c r="AB61" s="10">
        <f>VLOOKUP(+AC:AC,'FF4exp'!$B$11:$O$110,14)</f>
        <v>29</v>
      </c>
      <c r="AC61" s="10">
        <f t="shared" si="12"/>
        <v>125186</v>
      </c>
      <c r="AD61" s="10">
        <f>VLOOKUP(+AE:AE,'FF4exp'!$E$11:$O$110,11)</f>
        <v>29</v>
      </c>
      <c r="AE61" s="10">
        <f t="shared" si="4"/>
        <v>173261</v>
      </c>
      <c r="AF61" s="10">
        <f>VLOOKUP(+AG:AG,'FF4exp'!$F$11:$O$110,10)</f>
        <v>30</v>
      </c>
      <c r="AG61" s="10">
        <f t="shared" si="3"/>
        <v>121503</v>
      </c>
      <c r="AH61" s="10">
        <f>VLOOKUP(+AI:AI,'FF4exp'!$H$11:$O$110,8)</f>
        <v>30</v>
      </c>
      <c r="AI61" s="10">
        <f t="shared" si="6"/>
        <v>121726</v>
      </c>
      <c r="AJ61" s="10">
        <f>VLOOKUP(+AK:AK,'FF4exp'!$I$11:$O$110,7)</f>
        <v>30</v>
      </c>
      <c r="AK61" s="10">
        <f t="shared" si="8"/>
        <v>119595</v>
      </c>
      <c r="AL61" s="10">
        <f>VLOOKUP(+AM:AM,'FF4exp'!$J$11:$O$110,6)</f>
        <v>30</v>
      </c>
      <c r="AM61" s="10">
        <f t="shared" si="9"/>
        <v>119595</v>
      </c>
      <c r="AN61" s="10">
        <f>VLOOKUP(+AO:AO,'FF4exp'!$L$11:$O$110,4)</f>
        <v>30</v>
      </c>
      <c r="AO61" s="10">
        <f t="shared" si="11"/>
        <v>140062</v>
      </c>
      <c r="AP61" s="10">
        <f>VLOOKUP(+AQ:AQ,'FF4exp'!$N$11:$O$110,2)</f>
        <v>50</v>
      </c>
      <c r="AQ61" s="10">
        <f t="shared" si="14"/>
        <v>1077865</v>
      </c>
    </row>
    <row r="62" spans="1:43" s="1" customFormat="1" ht="13.5">
      <c r="A62" s="1" t="s">
        <v>2</v>
      </c>
      <c r="B62" s="1">
        <f>SUM(R61,T61,V61,X61,Z61)</f>
        <v>84</v>
      </c>
      <c r="C62"/>
      <c r="D62" s="17"/>
      <c r="E62" s="17"/>
      <c r="F62" s="17"/>
      <c r="G62" s="17"/>
      <c r="H62" s="17"/>
      <c r="I62"/>
      <c r="J62"/>
      <c r="K62"/>
      <c r="L62"/>
      <c r="M62"/>
      <c r="N62"/>
      <c r="O62"/>
      <c r="P62"/>
      <c r="Q62" t="s">
        <v>4</v>
      </c>
      <c r="R62" s="20"/>
      <c r="S62" s="20">
        <f ca="1">OFFSET('FF4exp'!$A$11,R61,S$2,1,1)-S61</f>
        <v>3631</v>
      </c>
      <c r="T62" s="20"/>
      <c r="U62" s="20">
        <f ca="1">OFFSET('FF4exp'!$A$11,T61,U$2,1,1)-U61</f>
        <v>943</v>
      </c>
      <c r="V62" s="20"/>
      <c r="W62" s="20">
        <f ca="1">OFFSET('FF4exp'!$A$11,V61,W$2,1,1)-W61</f>
        <v>39</v>
      </c>
      <c r="X62" s="20"/>
      <c r="Y62" s="20">
        <f ca="1">OFFSET('FF4exp'!$A$11,X61,Y$2,1,1)-Y61</f>
        <v>23</v>
      </c>
      <c r="Z62" s="20"/>
      <c r="AA62" s="20">
        <f ca="1">OFFSET('FF4exp'!$A$11,Z61,AA$2,1,1)-AA61</f>
        <v>2285</v>
      </c>
      <c r="AB62" s="10"/>
      <c r="AC62" s="22">
        <f ca="1">OFFSET('FF4exp'!$A$11,AB61,AC$2,1,1)-AC61</f>
        <v>12935</v>
      </c>
      <c r="AD62" s="10"/>
      <c r="AE62" s="22">
        <f ca="1">OFFSET('FF4exp'!$A$11,AD61,AE$2,1,1)-AE61</f>
        <v>17286</v>
      </c>
      <c r="AF62" s="10"/>
      <c r="AG62" s="22">
        <f ca="1">OFFSET('FF4exp'!$A$11,AF61,AG$2,1,1)-AG61</f>
        <v>8540</v>
      </c>
      <c r="AH62" s="10"/>
      <c r="AI62" s="22">
        <f ca="1">OFFSET('FF4exp'!$A$11,AH61,AI$2,1,1)-AI61</f>
        <v>15069</v>
      </c>
      <c r="AJ62" s="10"/>
      <c r="AK62" s="22">
        <f ca="1">OFFSET('FF4exp'!$A$11,AJ61,AK$2,1,1)-AK61</f>
        <v>969</v>
      </c>
      <c r="AL62" s="10"/>
      <c r="AM62" s="22">
        <f ca="1">OFFSET('FF4exp'!$A$11,AL61,AM$2,1,1)-AM61</f>
        <v>989</v>
      </c>
      <c r="AN62" s="10"/>
      <c r="AO62" s="22">
        <f ca="1">OFFSET('FF4exp'!$A$11,AN61,AO$2,1,1)-AO61</f>
        <v>1172</v>
      </c>
      <c r="AP62" s="10"/>
      <c r="AQ62" s="22">
        <f ca="1">OFFSET('FF4exp'!$A$11,AP61,AQ$2,1,1)-AQ61</f>
        <v>12243</v>
      </c>
    </row>
    <row r="63" spans="1:43" s="1" customFormat="1" ht="13.5">
      <c r="A63" s="1" t="s">
        <v>3</v>
      </c>
      <c r="B63" s="1">
        <f>B62/5</f>
        <v>16.8</v>
      </c>
      <c r="D63" s="17"/>
      <c r="E63" s="17"/>
      <c r="F63" s="17"/>
      <c r="G63" s="17"/>
      <c r="H63" s="17"/>
      <c r="I63"/>
      <c r="J63"/>
      <c r="K63"/>
      <c r="L63"/>
      <c r="M63"/>
      <c r="N63"/>
      <c r="O63"/>
      <c r="P63"/>
      <c r="Q63" t="s">
        <v>5</v>
      </c>
      <c r="R63" s="20"/>
      <c r="S63" s="20">
        <f ca="1">S61-OFFSET('FF4exp'!$A$10,R61,S$2,1,1)</f>
        <v>8510</v>
      </c>
      <c r="T63" s="20"/>
      <c r="U63" s="20">
        <f ca="1">U61-OFFSET('FF4exp'!$A$10,T61,U$2,1,1)</f>
        <v>983</v>
      </c>
      <c r="V63" s="20"/>
      <c r="W63" s="20">
        <f ca="1">W61-OFFSET('FF4exp'!$A$10,V61,W$2,1,1)</f>
        <v>2291</v>
      </c>
      <c r="X63" s="20"/>
      <c r="Y63" s="20">
        <f ca="1">Y61-OFFSET('FF4exp'!$A$10,X61,Y$2,1,1)</f>
        <v>0</v>
      </c>
      <c r="Z63" s="20"/>
      <c r="AA63" s="20">
        <f ca="1">AA61-OFFSET('FF4exp'!$A$10,Z61,AA$2,1,1)</f>
        <v>9212</v>
      </c>
      <c r="AB63" s="10"/>
      <c r="AC63" s="22">
        <f ca="1">AC61-OFFSET('FF4exp'!$A$10,AB61,AC$2,1,1)</f>
        <v>4034</v>
      </c>
      <c r="AD63" s="10"/>
      <c r="AE63" s="22">
        <f ca="1">AE61-OFFSET('FF4exp'!$A$10,AD61,AE$2,1,1)</f>
        <v>2601</v>
      </c>
      <c r="AF63" s="10"/>
      <c r="AG63" s="22">
        <f ca="1">AG61-OFFSET('FF4exp'!$A$10,AF61,AG$2,1,1)</f>
        <v>6287</v>
      </c>
      <c r="AH63" s="10"/>
      <c r="AI63" s="22">
        <f ca="1">AI61-OFFSET('FF4exp'!$A$10,AH61,AI$2,1,1)</f>
        <v>1266</v>
      </c>
      <c r="AJ63" s="10"/>
      <c r="AK63" s="22">
        <f ca="1">AK61-OFFSET('FF4exp'!$A$10,AJ61,AK$2,1,1)</f>
        <v>13342</v>
      </c>
      <c r="AL63" s="10"/>
      <c r="AM63" s="22">
        <f ca="1">AM61-OFFSET('FF4exp'!$A$10,AL61,AM$2,1,1)</f>
        <v>13342</v>
      </c>
      <c r="AN63" s="10"/>
      <c r="AO63" s="22">
        <f ca="1">AO61-OFFSET('FF4exp'!$A$10,AN61,AO$2,1,1)</f>
        <v>15585</v>
      </c>
      <c r="AP63" s="10"/>
      <c r="AQ63" s="22">
        <f ca="1">AQ61-OFFSET('FF4exp'!$A$10,AP61,AQ$2,1,1)</f>
        <v>70000</v>
      </c>
    </row>
  </sheetData>
  <sheetProtection/>
  <dataValidations count="4">
    <dataValidation type="list" showInputMessage="1" showErrorMessage="1" sqref="K51 J18:J20 K19:K20 K38:L38 K42:N42 K45:N45 M32:N33 D24:D29 D40:F41 I14 D14 I12 F24:F29 D19:D20 I16:J16 I32:K33 I24:L29 I22:L22 D16 D44:E44 D32:F33 I36:N37 I40:O41 I44:O44 I46:O46 I48:O50 D36:F37 D46:E46 I19 D22 D53 I53:O53 K58 I56:P57 D56:D57">
      <formula1>"×,離,○,,"</formula1>
    </dataValidation>
    <dataValidation type="list" showInputMessage="1" showErrorMessage="1" sqref="I20">
      <formula1>"×,離,○,－,"</formula1>
    </dataValidation>
    <dataValidation type="list" showInputMessage="1" showErrorMessage="1" sqref="D12 E16 E19 E22:F22 F44:G44 F46:G46 D48:G50 E56:H57 E53:H53 G36:G37 G40:G41">
      <formula1>"×,○,離,"</formula1>
    </dataValidation>
    <dataValidation type="list" showInputMessage="1" showErrorMessage="1" sqref="E24:E29 E20">
      <formula1>"×,○,－,離,"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3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8" sqref="T48"/>
    </sheetView>
  </sheetViews>
  <sheetFormatPr defaultColWidth="9.00390625" defaultRowHeight="13.5"/>
  <cols>
    <col min="1" max="1" width="25.625" style="0" customWidth="1"/>
    <col min="2" max="3" width="5.625" style="0" customWidth="1"/>
    <col min="4" max="8" width="3.375" style="17" customWidth="1"/>
    <col min="9" max="16" width="3.375" style="0" customWidth="1"/>
    <col min="17" max="17" width="3.625" style="0" customWidth="1"/>
    <col min="18" max="18" width="3.375" style="20" customWidth="1"/>
    <col min="19" max="19" width="6.625" style="20" customWidth="1"/>
    <col min="20" max="20" width="3.375" style="20" customWidth="1"/>
    <col min="21" max="21" width="6.625" style="20" customWidth="1"/>
    <col min="22" max="22" width="3.375" style="20" customWidth="1"/>
    <col min="23" max="23" width="6.625" style="20" customWidth="1"/>
    <col min="24" max="24" width="3.375" style="20" customWidth="1"/>
    <col min="25" max="25" width="6.625" style="20" customWidth="1"/>
    <col min="26" max="26" width="3.375" style="20" customWidth="1"/>
    <col min="27" max="27" width="6.625" style="20" customWidth="1"/>
    <col min="28" max="28" width="3.375" style="10" customWidth="1"/>
    <col min="29" max="29" width="6.625" style="10" customWidth="1"/>
    <col min="30" max="30" width="3.375" style="10" customWidth="1"/>
    <col min="31" max="31" width="6.625" style="10" customWidth="1"/>
    <col min="32" max="32" width="3.375" style="10" customWidth="1"/>
    <col min="33" max="33" width="6.625" style="10" customWidth="1"/>
    <col min="34" max="34" width="3.375" style="10" customWidth="1"/>
    <col min="35" max="35" width="6.625" style="10" customWidth="1"/>
    <col min="36" max="36" width="3.375" style="10" customWidth="1"/>
    <col min="37" max="37" width="6.625" style="10" customWidth="1"/>
    <col min="38" max="38" width="3.375" style="10" customWidth="1"/>
    <col min="39" max="39" width="6.625" style="10" customWidth="1"/>
    <col min="40" max="40" width="3.375" style="10" customWidth="1"/>
    <col min="41" max="41" width="6.625" style="10" customWidth="1"/>
    <col min="42" max="42" width="3.375" style="10" customWidth="1"/>
    <col min="43" max="43" width="6.625" style="10" customWidth="1"/>
    <col min="44" max="50" width="9.00390625" style="1" customWidth="1"/>
  </cols>
  <sheetData>
    <row r="1" spans="2:50" s="11" customFormat="1" ht="13.5">
      <c r="B1" s="11" t="s">
        <v>6</v>
      </c>
      <c r="C1" s="9" t="s">
        <v>84</v>
      </c>
      <c r="D1" s="16" t="s">
        <v>47</v>
      </c>
      <c r="E1" s="16" t="s">
        <v>48</v>
      </c>
      <c r="F1" s="16" t="s">
        <v>50</v>
      </c>
      <c r="G1" s="16" t="s">
        <v>54</v>
      </c>
      <c r="H1" s="16" t="s">
        <v>56</v>
      </c>
      <c r="I1" s="12" t="s">
        <v>46</v>
      </c>
      <c r="J1" s="12" t="s">
        <v>61</v>
      </c>
      <c r="K1" s="12" t="s">
        <v>49</v>
      </c>
      <c r="L1" s="12" t="s">
        <v>51</v>
      </c>
      <c r="M1" s="13" t="s">
        <v>52</v>
      </c>
      <c r="N1" s="13" t="s">
        <v>53</v>
      </c>
      <c r="O1" s="13" t="s">
        <v>55</v>
      </c>
      <c r="P1" s="13" t="s">
        <v>57</v>
      </c>
      <c r="Q1" s="13"/>
      <c r="R1" s="19" t="s">
        <v>8</v>
      </c>
      <c r="S1" s="19"/>
      <c r="T1" s="19" t="s">
        <v>9</v>
      </c>
      <c r="U1" s="19"/>
      <c r="V1" s="19" t="s">
        <v>10</v>
      </c>
      <c r="W1" s="21"/>
      <c r="X1" s="19" t="s">
        <v>19</v>
      </c>
      <c r="Y1" s="21"/>
      <c r="Z1" s="19" t="s">
        <v>11</v>
      </c>
      <c r="AA1" s="21"/>
      <c r="AB1" s="14" t="s">
        <v>12</v>
      </c>
      <c r="AC1" s="14"/>
      <c r="AD1" s="14" t="s">
        <v>13</v>
      </c>
      <c r="AE1" s="15"/>
      <c r="AF1" s="14" t="s">
        <v>14</v>
      </c>
      <c r="AG1" s="14"/>
      <c r="AH1" s="14" t="s">
        <v>15</v>
      </c>
      <c r="AI1" s="15"/>
      <c r="AJ1" s="14" t="s">
        <v>17</v>
      </c>
      <c r="AK1" s="15"/>
      <c r="AL1" s="14" t="s">
        <v>16</v>
      </c>
      <c r="AM1" s="15"/>
      <c r="AN1" s="14" t="s">
        <v>1</v>
      </c>
      <c r="AO1" s="15"/>
      <c r="AP1" s="14" t="s">
        <v>18</v>
      </c>
      <c r="AQ1" s="15"/>
      <c r="AR1" s="15"/>
      <c r="AS1" s="15"/>
      <c r="AT1" s="15"/>
      <c r="AU1" s="15"/>
      <c r="AV1" s="15"/>
      <c r="AW1" s="15"/>
      <c r="AX1" s="15"/>
    </row>
    <row r="2" spans="4:43" ht="13.5" hidden="1">
      <c r="D2" s="17">
        <v>2</v>
      </c>
      <c r="E2" s="17">
        <v>3</v>
      </c>
      <c r="F2" s="17">
        <v>6</v>
      </c>
      <c r="G2" s="17">
        <v>10</v>
      </c>
      <c r="H2" s="17">
        <v>12</v>
      </c>
      <c r="I2">
        <v>1</v>
      </c>
      <c r="J2">
        <v>4</v>
      </c>
      <c r="K2">
        <v>5</v>
      </c>
      <c r="L2" s="6">
        <v>7</v>
      </c>
      <c r="M2" s="6">
        <v>8</v>
      </c>
      <c r="N2" s="6">
        <v>9</v>
      </c>
      <c r="O2" s="6">
        <v>11</v>
      </c>
      <c r="P2" s="6">
        <v>13</v>
      </c>
      <c r="S2" s="20">
        <v>2</v>
      </c>
      <c r="U2" s="20">
        <v>3</v>
      </c>
      <c r="W2" s="20">
        <v>6</v>
      </c>
      <c r="Y2" s="20">
        <v>10</v>
      </c>
      <c r="AA2" s="20">
        <v>12</v>
      </c>
      <c r="AC2" s="10">
        <v>1</v>
      </c>
      <c r="AE2" s="10">
        <v>4</v>
      </c>
      <c r="AG2" s="10">
        <v>5</v>
      </c>
      <c r="AI2" s="10">
        <v>7</v>
      </c>
      <c r="AK2" s="10">
        <v>8</v>
      </c>
      <c r="AM2" s="10">
        <v>9</v>
      </c>
      <c r="AO2" s="10">
        <v>11</v>
      </c>
      <c r="AQ2" s="10">
        <v>13</v>
      </c>
    </row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spans="1:29" ht="13.5">
      <c r="A11" t="s">
        <v>62</v>
      </c>
      <c r="D11" s="17" t="s">
        <v>66</v>
      </c>
      <c r="I11" t="s">
        <v>66</v>
      </c>
      <c r="AB11" s="10">
        <f>VLOOKUP(+AC:AC,'FF4exp'!$B$11:$O$110,14)</f>
        <v>10</v>
      </c>
      <c r="AC11" s="10">
        <v>3000</v>
      </c>
    </row>
    <row r="12" spans="1:29" ht="13.5">
      <c r="A12" t="s">
        <v>22</v>
      </c>
      <c r="B12">
        <v>700</v>
      </c>
      <c r="C12">
        <f>INT(+B:B/COUNTIF(D12:P12,"○"))</f>
        <v>700</v>
      </c>
      <c r="D12" s="18" t="s">
        <v>58</v>
      </c>
      <c r="I12" s="8" t="s">
        <v>60</v>
      </c>
      <c r="AB12" s="10">
        <f>VLOOKUP(+AC:AC,'FF4exp'!$B$11:$O$110,14)</f>
        <v>11</v>
      </c>
      <c r="AC12" s="10">
        <f aca="true" t="shared" si="0" ref="AC12:AC43">AC11+IF(OR(+I$1:I$65536="○",+I$1:I$65536="離"),+$C:$C)</f>
        <v>3700</v>
      </c>
    </row>
    <row r="13" spans="1:29" ht="13.5">
      <c r="A13" t="s">
        <v>63</v>
      </c>
      <c r="D13" s="17" t="s">
        <v>65</v>
      </c>
      <c r="R13" s="20">
        <f>VLOOKUP(+S:S,'FF4exp'!$C$11:$O$110,13)</f>
        <v>10</v>
      </c>
      <c r="S13" s="20">
        <v>2300</v>
      </c>
      <c r="AB13" s="10">
        <f>VLOOKUP(+AC:AC,'FF4exp'!$B$11:$O$110,14)</f>
        <v>11</v>
      </c>
      <c r="AC13" s="10">
        <f t="shared" si="0"/>
        <v>3700</v>
      </c>
    </row>
    <row r="14" spans="1:29" ht="13.5">
      <c r="A14" t="s">
        <v>29</v>
      </c>
      <c r="B14">
        <v>471</v>
      </c>
      <c r="C14">
        <f>INT(+B:B/COUNTIF(D14:P14,"○"))</f>
        <v>471</v>
      </c>
      <c r="D14" s="17" t="s">
        <v>59</v>
      </c>
      <c r="I14" s="8" t="s">
        <v>60</v>
      </c>
      <c r="R14" s="20">
        <f>VLOOKUP(+S:S,'FF4exp'!$C$11:$O$110,13)</f>
        <v>10</v>
      </c>
      <c r="S14" s="20">
        <f aca="true" t="shared" si="1" ref="S14:S61">S13+IF(OR(+D$1:D$65536="○",+D$1:D$65536="離"),+$C:$C)</f>
        <v>2771</v>
      </c>
      <c r="AB14" s="10">
        <f>VLOOKUP(+AC:AC,'FF4exp'!$B$11:$O$110,14)</f>
        <v>11</v>
      </c>
      <c r="AC14" s="10">
        <f t="shared" si="0"/>
        <v>4171</v>
      </c>
    </row>
    <row r="15" spans="1:31" ht="13.5">
      <c r="A15" t="s">
        <v>64</v>
      </c>
      <c r="E15" s="17" t="s">
        <v>66</v>
      </c>
      <c r="J15" t="s">
        <v>66</v>
      </c>
      <c r="R15" s="20">
        <f>VLOOKUP(+S:S,'FF4exp'!$C$11:$O$110,13)</f>
        <v>10</v>
      </c>
      <c r="S15" s="20">
        <f t="shared" si="1"/>
        <v>2771</v>
      </c>
      <c r="T15" s="20">
        <f>VLOOKUP(+U:U,'FF4exp'!$D$11:$O$110,12)</f>
        <v>1</v>
      </c>
      <c r="U15" s="20">
        <v>0</v>
      </c>
      <c r="AB15" s="10">
        <f>VLOOKUP(+AC:AC,'FF4exp'!$B$11:$O$110,14)</f>
        <v>11</v>
      </c>
      <c r="AC15" s="10">
        <f t="shared" si="0"/>
        <v>4171</v>
      </c>
      <c r="AD15" s="10">
        <f>VLOOKUP(+AE:AE,'FF4exp'!$E$11:$O$110,11)</f>
        <v>20</v>
      </c>
      <c r="AE15" s="10">
        <v>54873</v>
      </c>
    </row>
    <row r="16" spans="1:31" ht="13.5">
      <c r="A16" t="s">
        <v>23</v>
      </c>
      <c r="B16">
        <v>1200</v>
      </c>
      <c r="C16">
        <f>INT(+B:B/COUNTIF(D16:P16,"○"))</f>
        <v>600</v>
      </c>
      <c r="D16" s="17" t="s">
        <v>59</v>
      </c>
      <c r="E16" s="18" t="s">
        <v>58</v>
      </c>
      <c r="I16" s="8" t="s">
        <v>60</v>
      </c>
      <c r="J16" s="8" t="s">
        <v>60</v>
      </c>
      <c r="R16" s="20">
        <f>VLOOKUP(+S:S,'FF4exp'!$C$11:$O$110,13)</f>
        <v>11</v>
      </c>
      <c r="S16" s="20">
        <f t="shared" si="1"/>
        <v>3371</v>
      </c>
      <c r="T16" s="20">
        <f>VLOOKUP(+U:U,'FF4exp'!$D$11:$O$110,12)</f>
        <v>1</v>
      </c>
      <c r="U16" s="20">
        <f aca="true" t="shared" si="2" ref="U16:U61">U15+IF(OR(+E$1:E$65536="○",+E$1:E$65536="離"),+$C:$C)</f>
        <v>0</v>
      </c>
      <c r="AB16" s="10">
        <f>VLOOKUP(+AC:AC,'FF4exp'!$B$11:$O$110,14)</f>
        <v>12</v>
      </c>
      <c r="AC16" s="10">
        <f t="shared" si="0"/>
        <v>4771</v>
      </c>
      <c r="AD16" s="10">
        <f>VLOOKUP(+AE:AE,'FF4exp'!$E$11:$O$110,11)</f>
        <v>20</v>
      </c>
      <c r="AE16" s="10">
        <f>AE15+IF(OR(+F:F="○",+F:F="離"),+$C:$C)</f>
        <v>54873</v>
      </c>
    </row>
    <row r="17" spans="1:33" ht="13.5">
      <c r="A17" t="s">
        <v>67</v>
      </c>
      <c r="K17" t="s">
        <v>66</v>
      </c>
      <c r="R17" s="20">
        <f>VLOOKUP(+S:S,'FF4exp'!$C$11:$O$110,13)</f>
        <v>11</v>
      </c>
      <c r="S17" s="20">
        <f t="shared" si="1"/>
        <v>3371</v>
      </c>
      <c r="T17" s="20">
        <f>VLOOKUP(+U:U,'FF4exp'!$D$11:$O$110,12)</f>
        <v>1</v>
      </c>
      <c r="U17" s="20">
        <f t="shared" si="2"/>
        <v>0</v>
      </c>
      <c r="AB17" s="10">
        <f>VLOOKUP(+AC:AC,'FF4exp'!$B$11:$O$110,14)</f>
        <v>12</v>
      </c>
      <c r="AC17" s="10">
        <f t="shared" si="0"/>
        <v>4771</v>
      </c>
      <c r="AD17" s="10">
        <f>VLOOKUP(+AE:AE,'FF4exp'!$E$11:$O$110,11)</f>
        <v>20</v>
      </c>
      <c r="AE17" s="10">
        <f>AE16+IF(OR(+J:J="○",+J:J="離"),+$C:$C)</f>
        <v>54873</v>
      </c>
      <c r="AF17" s="10">
        <f>VLOOKUP(+AG:AG,'FF4exp'!$F$11:$O$110,10)</f>
        <v>5</v>
      </c>
      <c r="AG17" s="10">
        <v>288</v>
      </c>
    </row>
    <row r="18" spans="1:33" ht="13.5">
      <c r="A18" t="s">
        <v>69</v>
      </c>
      <c r="J18" t="s">
        <v>59</v>
      </c>
      <c r="R18" s="20">
        <f>VLOOKUP(+S:S,'FF4exp'!$C$11:$O$110,13)</f>
        <v>11</v>
      </c>
      <c r="S18" s="20">
        <f t="shared" si="1"/>
        <v>3371</v>
      </c>
      <c r="T18" s="20">
        <f>VLOOKUP(+U:U,'FF4exp'!$D$11:$O$110,12)</f>
        <v>1</v>
      </c>
      <c r="U18" s="20">
        <f t="shared" si="2"/>
        <v>0</v>
      </c>
      <c r="AB18" s="10">
        <f>VLOOKUP(+AC:AC,'FF4exp'!$B$11:$O$110,14)</f>
        <v>12</v>
      </c>
      <c r="AC18" s="10">
        <f t="shared" si="0"/>
        <v>4771</v>
      </c>
      <c r="AD18" s="10">
        <f>VLOOKUP(+AE:AE,'FF4exp'!$E$11:$O$110,11)</f>
        <v>20</v>
      </c>
      <c r="AE18" s="10">
        <f>AE17+IF(OR(+J:J="○",+J:J="離"),+$C:$C)</f>
        <v>54873</v>
      </c>
      <c r="AF18" s="10">
        <f>VLOOKUP(+AG:AG,'FF4exp'!$F$11:$O$110,10)</f>
        <v>5</v>
      </c>
      <c r="AG18" s="10">
        <f aca="true" t="shared" si="3" ref="AG18:AG61">AG17+IF(OR(+K$1:K$65536="○",+K$1:K$65536="離"),+$C:$C)</f>
        <v>288</v>
      </c>
    </row>
    <row r="19" spans="1:33" ht="13.5">
      <c r="A19" t="s">
        <v>24</v>
      </c>
      <c r="B19">
        <v>1500</v>
      </c>
      <c r="C19">
        <f>INT(+B:B/COUNTIF(D19:P19,"○"))</f>
        <v>750</v>
      </c>
      <c r="D19" s="17" t="s">
        <v>59</v>
      </c>
      <c r="E19" s="18" t="s">
        <v>58</v>
      </c>
      <c r="I19" s="8" t="s">
        <v>60</v>
      </c>
      <c r="J19" t="s">
        <v>59</v>
      </c>
      <c r="K19" s="8" t="s">
        <v>60</v>
      </c>
      <c r="R19" s="20">
        <f>VLOOKUP(+S:S,'FF4exp'!$C$11:$O$110,13)</f>
        <v>12</v>
      </c>
      <c r="S19" s="20">
        <f t="shared" si="1"/>
        <v>4121</v>
      </c>
      <c r="T19" s="20">
        <f>VLOOKUP(+U:U,'FF4exp'!$D$11:$O$110,12)</f>
        <v>1</v>
      </c>
      <c r="U19" s="20">
        <f t="shared" si="2"/>
        <v>0</v>
      </c>
      <c r="AB19" s="10">
        <f>VLOOKUP(+AC:AC,'FF4exp'!$B$11:$O$110,14)</f>
        <v>12</v>
      </c>
      <c r="AC19" s="10">
        <f t="shared" si="0"/>
        <v>5521</v>
      </c>
      <c r="AD19" s="10">
        <f>VLOOKUP(+AE:AE,'FF4exp'!$E$11:$O$110,11)</f>
        <v>20</v>
      </c>
      <c r="AE19" s="10">
        <f>AE18+IF(OR(+J:J="○",+J:J="離"),+$C:$C)</f>
        <v>55623</v>
      </c>
      <c r="AF19" s="10">
        <f>VLOOKUP(+AG:AG,'FF4exp'!$F$11:$O$110,10)</f>
        <v>7</v>
      </c>
      <c r="AG19" s="10">
        <f t="shared" si="3"/>
        <v>1038</v>
      </c>
    </row>
    <row r="20" spans="1:33" ht="13.5">
      <c r="A20" t="s">
        <v>25</v>
      </c>
      <c r="B20" s="6">
        <v>800</v>
      </c>
      <c r="C20">
        <f>INT(+B:B/COUNTIF(D20:P20,"○"))</f>
        <v>800</v>
      </c>
      <c r="D20" s="17" t="s">
        <v>59</v>
      </c>
      <c r="E20" s="23" t="s">
        <v>86</v>
      </c>
      <c r="I20" s="23" t="s">
        <v>86</v>
      </c>
      <c r="J20" t="s">
        <v>59</v>
      </c>
      <c r="K20" s="8" t="s">
        <v>60</v>
      </c>
      <c r="R20" s="20">
        <f>VLOOKUP(+S:S,'FF4exp'!$C$11:$O$110,13)</f>
        <v>12</v>
      </c>
      <c r="S20" s="20">
        <f t="shared" si="1"/>
        <v>4921</v>
      </c>
      <c r="T20" s="20">
        <f>VLOOKUP(+U:U,'FF4exp'!$D$11:$O$110,12)</f>
        <v>1</v>
      </c>
      <c r="U20" s="20">
        <f t="shared" si="2"/>
        <v>0</v>
      </c>
      <c r="AB20" s="10">
        <f>VLOOKUP(+AC:AC,'FF4exp'!$B$11:$O$110,14)</f>
        <v>12</v>
      </c>
      <c r="AC20" s="10">
        <f t="shared" si="0"/>
        <v>5521</v>
      </c>
      <c r="AD20" s="10">
        <f>VLOOKUP(+AE:AE,'FF4exp'!$E$11:$O$110,11)</f>
        <v>20</v>
      </c>
      <c r="AE20" s="10">
        <f aca="true" t="shared" si="4" ref="AE20:AE61">AE19+IF(OR(+J$1:J$65536="○",+K$1:K$65536="離"),+$C:$C)</f>
        <v>55623</v>
      </c>
      <c r="AF20" s="10">
        <f>VLOOKUP(+AG:AG,'FF4exp'!$F$11:$O$110,10)</f>
        <v>8</v>
      </c>
      <c r="AG20" s="10">
        <f t="shared" si="3"/>
        <v>1838</v>
      </c>
    </row>
    <row r="21" spans="1:35" ht="13.5">
      <c r="A21" t="s">
        <v>68</v>
      </c>
      <c r="F21" s="17" t="s">
        <v>66</v>
      </c>
      <c r="L21" t="s">
        <v>66</v>
      </c>
      <c r="R21" s="20">
        <f>VLOOKUP(+S:S,'FF4exp'!$C$11:$O$110,13)</f>
        <v>12</v>
      </c>
      <c r="S21" s="20">
        <f t="shared" si="1"/>
        <v>4921</v>
      </c>
      <c r="T21" s="20">
        <f>VLOOKUP(+U:U,'FF4exp'!$D$11:$O$110,12)</f>
        <v>1</v>
      </c>
      <c r="U21" s="20">
        <f t="shared" si="2"/>
        <v>0</v>
      </c>
      <c r="V21" s="20">
        <f>VLOOKUP(+W:W,'FF4exp'!$G$11:$O$110,9)</f>
        <v>10</v>
      </c>
      <c r="W21" s="20">
        <v>2139</v>
      </c>
      <c r="AB21" s="10">
        <f>VLOOKUP(+AC:AC,'FF4exp'!$B$11:$O$110,14)</f>
        <v>12</v>
      </c>
      <c r="AC21" s="10">
        <f t="shared" si="0"/>
        <v>5521</v>
      </c>
      <c r="AD21" s="10">
        <f>VLOOKUP(+AE:AE,'FF4exp'!$E$11:$O$110,11)</f>
        <v>20</v>
      </c>
      <c r="AE21" s="10">
        <f t="shared" si="4"/>
        <v>55623</v>
      </c>
      <c r="AF21" s="10">
        <f>VLOOKUP(+AG:AG,'FF4exp'!$F$11:$O$110,10)</f>
        <v>8</v>
      </c>
      <c r="AG21" s="10">
        <f t="shared" si="3"/>
        <v>1838</v>
      </c>
      <c r="AH21" s="10">
        <f>VLOOKUP(+AI:AI,'FF4exp'!$H$11:$O$110,8)</f>
        <v>10</v>
      </c>
      <c r="AI21" s="10">
        <v>2061</v>
      </c>
    </row>
    <row r="22" spans="1:35" ht="13.5">
      <c r="A22" t="s">
        <v>26</v>
      </c>
      <c r="B22" s="6">
        <v>2418</v>
      </c>
      <c r="C22">
        <f>INT(+B:B/COUNTIF(D22:P22,"○"))</f>
        <v>806</v>
      </c>
      <c r="D22" s="17" t="s">
        <v>59</v>
      </c>
      <c r="E22" s="18" t="s">
        <v>58</v>
      </c>
      <c r="F22" s="18" t="s">
        <v>58</v>
      </c>
      <c r="I22" s="8" t="s">
        <v>60</v>
      </c>
      <c r="J22" t="s">
        <v>59</v>
      </c>
      <c r="K22" s="8" t="s">
        <v>60</v>
      </c>
      <c r="L22" s="8" t="s">
        <v>60</v>
      </c>
      <c r="R22" s="20">
        <f>VLOOKUP(+S:S,'FF4exp'!$C$11:$O$110,13)</f>
        <v>13</v>
      </c>
      <c r="S22" s="20">
        <f t="shared" si="1"/>
        <v>5727</v>
      </c>
      <c r="T22" s="20">
        <f>VLOOKUP(+U:U,'FF4exp'!$D$11:$O$110,12)</f>
        <v>1</v>
      </c>
      <c r="U22" s="20">
        <f t="shared" si="2"/>
        <v>0</v>
      </c>
      <c r="V22" s="20">
        <f>VLOOKUP(+W:W,'FF4exp'!$G$11:$O$110,9)</f>
        <v>10</v>
      </c>
      <c r="W22" s="20">
        <f aca="true" t="shared" si="5" ref="W22:W61">W21+IF(OR(+F$1:F$65536="○",+F$1:F$65536="離"),+$C:$C)</f>
        <v>2139</v>
      </c>
      <c r="AB22" s="10">
        <f>VLOOKUP(+AC:AC,'FF4exp'!$B$11:$O$110,14)</f>
        <v>13</v>
      </c>
      <c r="AC22" s="10">
        <f t="shared" si="0"/>
        <v>6327</v>
      </c>
      <c r="AD22" s="10">
        <f>VLOOKUP(+AE:AE,'FF4exp'!$E$11:$O$110,11)</f>
        <v>20</v>
      </c>
      <c r="AE22" s="10">
        <f t="shared" si="4"/>
        <v>55623</v>
      </c>
      <c r="AF22" s="10">
        <f>VLOOKUP(+AG:AG,'FF4exp'!$F$11:$O$110,10)</f>
        <v>10</v>
      </c>
      <c r="AG22" s="10">
        <f t="shared" si="3"/>
        <v>2644</v>
      </c>
      <c r="AH22" s="10">
        <f>VLOOKUP(+AI:AI,'FF4exp'!$H$11:$O$110,8)</f>
        <v>11</v>
      </c>
      <c r="AI22" s="10">
        <f aca="true" t="shared" si="6" ref="AI22:AI61">AI21+IF(OR(+L$1:L$65536="○",+L$1:L$65536="離"),+$C:$C)</f>
        <v>2867</v>
      </c>
    </row>
    <row r="23" spans="1:35" ht="13.5">
      <c r="A23" t="s">
        <v>82</v>
      </c>
      <c r="F23" s="17" t="s">
        <v>65</v>
      </c>
      <c r="R23" s="20">
        <f>VLOOKUP(+S:S,'FF4exp'!$C$11:$O$110,13)</f>
        <v>13</v>
      </c>
      <c r="S23" s="20">
        <f t="shared" si="1"/>
        <v>5727</v>
      </c>
      <c r="T23" s="20">
        <f>VLOOKUP(+U:U,'FF4exp'!$D$11:$O$110,12)</f>
        <v>1</v>
      </c>
      <c r="U23" s="20">
        <f t="shared" si="2"/>
        <v>0</v>
      </c>
      <c r="V23" s="20">
        <f>VLOOKUP(+W:W,'FF4exp'!$G$11:$O$110,9)</f>
        <v>10</v>
      </c>
      <c r="W23" s="20">
        <f t="shared" si="5"/>
        <v>2139</v>
      </c>
      <c r="AB23" s="10">
        <f>VLOOKUP(+AC:AC,'FF4exp'!$B$11:$O$110,14)</f>
        <v>13</v>
      </c>
      <c r="AC23" s="10">
        <f t="shared" si="0"/>
        <v>6327</v>
      </c>
      <c r="AD23" s="10">
        <f>VLOOKUP(+AE:AE,'FF4exp'!$E$11:$O$110,11)</f>
        <v>20</v>
      </c>
      <c r="AE23" s="10">
        <f t="shared" si="4"/>
        <v>55623</v>
      </c>
      <c r="AF23" s="10">
        <f>VLOOKUP(+AG:AG,'FF4exp'!$F$11:$O$110,10)</f>
        <v>10</v>
      </c>
      <c r="AG23" s="10">
        <f t="shared" si="3"/>
        <v>2644</v>
      </c>
      <c r="AH23" s="10">
        <f>VLOOKUP(+AI:AI,'FF4exp'!$H$11:$O$110,8)</f>
        <v>11</v>
      </c>
      <c r="AI23" s="10">
        <f t="shared" si="6"/>
        <v>2867</v>
      </c>
    </row>
    <row r="24" spans="1:35" ht="13.5">
      <c r="A24" t="s">
        <v>30</v>
      </c>
      <c r="B24" s="6">
        <v>800</v>
      </c>
      <c r="C24">
        <f aca="true" t="shared" si="7" ref="C24:C29">INT(+B$1:B$65536/COUNTIF(D24:P24,"○"))</f>
        <v>266</v>
      </c>
      <c r="D24" s="17" t="s">
        <v>59</v>
      </c>
      <c r="E24" s="23" t="s">
        <v>86</v>
      </c>
      <c r="F24" s="17" t="s">
        <v>59</v>
      </c>
      <c r="I24" s="8" t="s">
        <v>60</v>
      </c>
      <c r="J24" t="s">
        <v>59</v>
      </c>
      <c r="K24" s="8" t="s">
        <v>60</v>
      </c>
      <c r="L24" s="8" t="s">
        <v>60</v>
      </c>
      <c r="R24" s="20">
        <f>VLOOKUP(+S:S,'FF4exp'!$C$11:$O$110,13)</f>
        <v>13</v>
      </c>
      <c r="S24" s="20">
        <f t="shared" si="1"/>
        <v>5993</v>
      </c>
      <c r="T24" s="20">
        <f>VLOOKUP(+U:U,'FF4exp'!$D$11:$O$110,12)</f>
        <v>1</v>
      </c>
      <c r="U24" s="20">
        <f t="shared" si="2"/>
        <v>0</v>
      </c>
      <c r="V24" s="20">
        <f>VLOOKUP(+W:W,'FF4exp'!$G$11:$O$110,9)</f>
        <v>10</v>
      </c>
      <c r="W24" s="20">
        <f t="shared" si="5"/>
        <v>2405</v>
      </c>
      <c r="AB24" s="10">
        <f>VLOOKUP(+AC:AC,'FF4exp'!$B$11:$O$110,14)</f>
        <v>13</v>
      </c>
      <c r="AC24" s="10">
        <f t="shared" si="0"/>
        <v>6593</v>
      </c>
      <c r="AD24" s="10">
        <f>VLOOKUP(+AE:AE,'FF4exp'!$E$11:$O$110,11)</f>
        <v>20</v>
      </c>
      <c r="AE24" s="10">
        <f t="shared" si="4"/>
        <v>55623</v>
      </c>
      <c r="AF24" s="10">
        <f>VLOOKUP(+AG:AG,'FF4exp'!$F$11:$O$110,10)</f>
        <v>10</v>
      </c>
      <c r="AG24" s="10">
        <f t="shared" si="3"/>
        <v>2910</v>
      </c>
      <c r="AH24" s="10">
        <f>VLOOKUP(+AI:AI,'FF4exp'!$H$11:$O$110,8)</f>
        <v>11</v>
      </c>
      <c r="AI24" s="10">
        <f t="shared" si="6"/>
        <v>3133</v>
      </c>
    </row>
    <row r="25" spans="1:35" ht="13.5">
      <c r="A25" t="s">
        <v>27</v>
      </c>
      <c r="B25" s="6">
        <v>477</v>
      </c>
      <c r="C25">
        <f t="shared" si="7"/>
        <v>159</v>
      </c>
      <c r="D25" s="17" t="s">
        <v>59</v>
      </c>
      <c r="E25" s="23" t="s">
        <v>86</v>
      </c>
      <c r="F25" s="17" t="s">
        <v>59</v>
      </c>
      <c r="I25" s="8" t="s">
        <v>60</v>
      </c>
      <c r="J25" t="s">
        <v>59</v>
      </c>
      <c r="K25" s="8" t="s">
        <v>60</v>
      </c>
      <c r="L25" s="8" t="s">
        <v>60</v>
      </c>
      <c r="R25" s="20">
        <f>VLOOKUP(+S:S,'FF4exp'!$C$11:$O$110,13)</f>
        <v>13</v>
      </c>
      <c r="S25" s="20">
        <f t="shared" si="1"/>
        <v>6152</v>
      </c>
      <c r="T25" s="20">
        <f>VLOOKUP(+U:U,'FF4exp'!$D$11:$O$110,12)</f>
        <v>1</v>
      </c>
      <c r="U25" s="20">
        <f t="shared" si="2"/>
        <v>0</v>
      </c>
      <c r="V25" s="20">
        <f>VLOOKUP(+W:W,'FF4exp'!$G$11:$O$110,9)</f>
        <v>10</v>
      </c>
      <c r="W25" s="20">
        <f t="shared" si="5"/>
        <v>2564</v>
      </c>
      <c r="AB25" s="10">
        <f>VLOOKUP(+AC:AC,'FF4exp'!$B$11:$O$110,14)</f>
        <v>13</v>
      </c>
      <c r="AC25" s="10">
        <f t="shared" si="0"/>
        <v>6752</v>
      </c>
      <c r="AD25" s="10">
        <f>VLOOKUP(+AE:AE,'FF4exp'!$E$11:$O$110,11)</f>
        <v>20</v>
      </c>
      <c r="AE25" s="10">
        <f t="shared" si="4"/>
        <v>55623</v>
      </c>
      <c r="AF25" s="10">
        <f>VLOOKUP(+AG:AG,'FF4exp'!$F$11:$O$110,10)</f>
        <v>10</v>
      </c>
      <c r="AG25" s="10">
        <f t="shared" si="3"/>
        <v>3069</v>
      </c>
      <c r="AH25" s="10">
        <f>VLOOKUP(+AI:AI,'FF4exp'!$H$11:$O$110,8)</f>
        <v>11</v>
      </c>
      <c r="AI25" s="10">
        <f t="shared" si="6"/>
        <v>3292</v>
      </c>
    </row>
    <row r="26" spans="1:35" ht="13.5">
      <c r="A26" t="s">
        <v>30</v>
      </c>
      <c r="B26" s="6">
        <v>800</v>
      </c>
      <c r="C26">
        <f t="shared" si="7"/>
        <v>266</v>
      </c>
      <c r="D26" s="17" t="s">
        <v>59</v>
      </c>
      <c r="E26" s="23" t="s">
        <v>86</v>
      </c>
      <c r="F26" s="17" t="s">
        <v>59</v>
      </c>
      <c r="I26" s="8" t="s">
        <v>60</v>
      </c>
      <c r="J26" t="s">
        <v>59</v>
      </c>
      <c r="K26" s="8" t="s">
        <v>60</v>
      </c>
      <c r="L26" s="8" t="s">
        <v>60</v>
      </c>
      <c r="R26" s="20">
        <f>VLOOKUP(+S:S,'FF4exp'!$C$11:$O$110,13)</f>
        <v>13</v>
      </c>
      <c r="S26" s="20">
        <f t="shared" si="1"/>
        <v>6418</v>
      </c>
      <c r="T26" s="20">
        <f>VLOOKUP(+U:U,'FF4exp'!$D$11:$O$110,12)</f>
        <v>1</v>
      </c>
      <c r="U26" s="20">
        <f t="shared" si="2"/>
        <v>0</v>
      </c>
      <c r="V26" s="20">
        <f>VLOOKUP(+W:W,'FF4exp'!$G$11:$O$110,9)</f>
        <v>10</v>
      </c>
      <c r="W26" s="20">
        <f t="shared" si="5"/>
        <v>2830</v>
      </c>
      <c r="AB26" s="10">
        <f>VLOOKUP(+AC:AC,'FF4exp'!$B$11:$O$110,14)</f>
        <v>13</v>
      </c>
      <c r="AC26" s="10">
        <f t="shared" si="0"/>
        <v>7018</v>
      </c>
      <c r="AD26" s="10">
        <f>VLOOKUP(+AE:AE,'FF4exp'!$E$11:$O$110,11)</f>
        <v>20</v>
      </c>
      <c r="AE26" s="10">
        <f t="shared" si="4"/>
        <v>55623</v>
      </c>
      <c r="AF26" s="10">
        <f>VLOOKUP(+AG:AG,'FF4exp'!$F$11:$O$110,10)</f>
        <v>10</v>
      </c>
      <c r="AG26" s="10">
        <f t="shared" si="3"/>
        <v>3335</v>
      </c>
      <c r="AH26" s="10">
        <f>VLOOKUP(+AI:AI,'FF4exp'!$H$11:$O$110,8)</f>
        <v>11</v>
      </c>
      <c r="AI26" s="10">
        <f t="shared" si="6"/>
        <v>3558</v>
      </c>
    </row>
    <row r="27" spans="1:35" ht="13.5">
      <c r="A27" t="s">
        <v>28</v>
      </c>
      <c r="B27" s="6">
        <v>315</v>
      </c>
      <c r="C27">
        <f t="shared" si="7"/>
        <v>105</v>
      </c>
      <c r="D27" s="17" t="s">
        <v>59</v>
      </c>
      <c r="E27" s="23" t="s">
        <v>86</v>
      </c>
      <c r="F27" s="17" t="s">
        <v>59</v>
      </c>
      <c r="I27" s="8" t="s">
        <v>60</v>
      </c>
      <c r="J27" t="s">
        <v>59</v>
      </c>
      <c r="K27" s="8" t="s">
        <v>60</v>
      </c>
      <c r="L27" s="8" t="s">
        <v>60</v>
      </c>
      <c r="R27" s="20">
        <f>VLOOKUP(+S:S,'FF4exp'!$C$11:$O$110,13)</f>
        <v>13</v>
      </c>
      <c r="S27" s="20">
        <f t="shared" si="1"/>
        <v>6523</v>
      </c>
      <c r="T27" s="20">
        <f>VLOOKUP(+U:U,'FF4exp'!$D$11:$O$110,12)</f>
        <v>1</v>
      </c>
      <c r="U27" s="20">
        <f t="shared" si="2"/>
        <v>0</v>
      </c>
      <c r="V27" s="20">
        <f>VLOOKUP(+W:W,'FF4exp'!$G$11:$O$110,9)</f>
        <v>10</v>
      </c>
      <c r="W27" s="20">
        <f t="shared" si="5"/>
        <v>2935</v>
      </c>
      <c r="AB27" s="10">
        <f>VLOOKUP(+AC:AC,'FF4exp'!$B$11:$O$110,14)</f>
        <v>13</v>
      </c>
      <c r="AC27" s="10">
        <f t="shared" si="0"/>
        <v>7123</v>
      </c>
      <c r="AD27" s="10">
        <f>VLOOKUP(+AE:AE,'FF4exp'!$E$11:$O$110,11)</f>
        <v>20</v>
      </c>
      <c r="AE27" s="10">
        <f t="shared" si="4"/>
        <v>55623</v>
      </c>
      <c r="AF27" s="10">
        <f>VLOOKUP(+AG:AG,'FF4exp'!$F$11:$O$110,10)</f>
        <v>11</v>
      </c>
      <c r="AG27" s="10">
        <f t="shared" si="3"/>
        <v>3440</v>
      </c>
      <c r="AH27" s="10">
        <f>VLOOKUP(+AI:AI,'FF4exp'!$H$11:$O$110,8)</f>
        <v>11</v>
      </c>
      <c r="AI27" s="10">
        <f t="shared" si="6"/>
        <v>3663</v>
      </c>
    </row>
    <row r="28" spans="1:35" ht="13.5">
      <c r="A28" t="s">
        <v>27</v>
      </c>
      <c r="B28" s="6">
        <v>477</v>
      </c>
      <c r="C28">
        <f t="shared" si="7"/>
        <v>159</v>
      </c>
      <c r="D28" s="17" t="s">
        <v>59</v>
      </c>
      <c r="E28" s="23" t="s">
        <v>86</v>
      </c>
      <c r="F28" s="17" t="s">
        <v>59</v>
      </c>
      <c r="I28" s="8" t="s">
        <v>60</v>
      </c>
      <c r="J28" t="s">
        <v>59</v>
      </c>
      <c r="K28" s="8" t="s">
        <v>60</v>
      </c>
      <c r="L28" s="8" t="s">
        <v>60</v>
      </c>
      <c r="R28" s="20">
        <f>VLOOKUP(+S:S,'FF4exp'!$C$11:$O$110,13)</f>
        <v>13</v>
      </c>
      <c r="S28" s="20">
        <f t="shared" si="1"/>
        <v>6682</v>
      </c>
      <c r="T28" s="20">
        <f>VLOOKUP(+U:U,'FF4exp'!$D$11:$O$110,12)</f>
        <v>1</v>
      </c>
      <c r="U28" s="20">
        <f t="shared" si="2"/>
        <v>0</v>
      </c>
      <c r="V28" s="20">
        <f>VLOOKUP(+W:W,'FF4exp'!$G$11:$O$110,9)</f>
        <v>11</v>
      </c>
      <c r="W28" s="20">
        <f t="shared" si="5"/>
        <v>3094</v>
      </c>
      <c r="AB28" s="10">
        <f>VLOOKUP(+AC:AC,'FF4exp'!$B$11:$O$110,14)</f>
        <v>13</v>
      </c>
      <c r="AC28" s="10">
        <f t="shared" si="0"/>
        <v>7282</v>
      </c>
      <c r="AD28" s="10">
        <f>VLOOKUP(+AE:AE,'FF4exp'!$E$11:$O$110,11)</f>
        <v>20</v>
      </c>
      <c r="AE28" s="10">
        <f t="shared" si="4"/>
        <v>55623</v>
      </c>
      <c r="AF28" s="10">
        <f>VLOOKUP(+AG:AG,'FF4exp'!$F$11:$O$110,10)</f>
        <v>11</v>
      </c>
      <c r="AG28" s="10">
        <f t="shared" si="3"/>
        <v>3599</v>
      </c>
      <c r="AH28" s="10">
        <f>VLOOKUP(+AI:AI,'FF4exp'!$H$11:$O$110,8)</f>
        <v>11</v>
      </c>
      <c r="AI28" s="10">
        <f t="shared" si="6"/>
        <v>3822</v>
      </c>
    </row>
    <row r="29" spans="1:35" ht="13.5">
      <c r="A29" t="s">
        <v>30</v>
      </c>
      <c r="B29" s="6">
        <v>800</v>
      </c>
      <c r="C29">
        <f t="shared" si="7"/>
        <v>266</v>
      </c>
      <c r="D29" s="17" t="s">
        <v>59</v>
      </c>
      <c r="E29" s="23" t="s">
        <v>86</v>
      </c>
      <c r="F29" s="17" t="s">
        <v>59</v>
      </c>
      <c r="I29" s="8" t="s">
        <v>60</v>
      </c>
      <c r="J29" t="s">
        <v>59</v>
      </c>
      <c r="K29" s="8" t="s">
        <v>60</v>
      </c>
      <c r="L29" s="8" t="s">
        <v>60</v>
      </c>
      <c r="R29" s="20">
        <f>VLOOKUP(+S:S,'FF4exp'!$C$11:$O$110,13)</f>
        <v>14</v>
      </c>
      <c r="S29" s="20">
        <f t="shared" si="1"/>
        <v>6948</v>
      </c>
      <c r="T29" s="20">
        <f>VLOOKUP(+U:U,'FF4exp'!$D$11:$O$110,12)</f>
        <v>1</v>
      </c>
      <c r="U29" s="20">
        <f t="shared" si="2"/>
        <v>0</v>
      </c>
      <c r="V29" s="20">
        <f>VLOOKUP(+W:W,'FF4exp'!$G$11:$O$110,9)</f>
        <v>11</v>
      </c>
      <c r="W29" s="20">
        <f t="shared" si="5"/>
        <v>3360</v>
      </c>
      <c r="AB29" s="10">
        <f>VLOOKUP(+AC:AC,'FF4exp'!$B$11:$O$110,14)</f>
        <v>13</v>
      </c>
      <c r="AC29" s="10">
        <f t="shared" si="0"/>
        <v>7548</v>
      </c>
      <c r="AD29" s="10">
        <f>VLOOKUP(+AE:AE,'FF4exp'!$E$11:$O$110,11)</f>
        <v>20</v>
      </c>
      <c r="AE29" s="10">
        <f t="shared" si="4"/>
        <v>55623</v>
      </c>
      <c r="AF29" s="10">
        <f>VLOOKUP(+AG:AG,'FF4exp'!$F$11:$O$110,10)</f>
        <v>11</v>
      </c>
      <c r="AG29" s="10">
        <f t="shared" si="3"/>
        <v>3865</v>
      </c>
      <c r="AH29" s="10">
        <f>VLOOKUP(+AI:AI,'FF4exp'!$H$11:$O$110,8)</f>
        <v>12</v>
      </c>
      <c r="AI29" s="10">
        <f t="shared" si="6"/>
        <v>4088</v>
      </c>
    </row>
    <row r="30" spans="1:35" ht="13.5">
      <c r="A30" t="s">
        <v>83</v>
      </c>
      <c r="E30" s="17" t="s">
        <v>65</v>
      </c>
      <c r="K30" t="s">
        <v>65</v>
      </c>
      <c r="L30" t="s">
        <v>65</v>
      </c>
      <c r="R30" s="20">
        <f>VLOOKUP(+S:S,'FF4exp'!$C$11:$O$110,13)</f>
        <v>14</v>
      </c>
      <c r="S30" s="20">
        <f t="shared" si="1"/>
        <v>6948</v>
      </c>
      <c r="T30" s="20">
        <f>VLOOKUP(+U:U,'FF4exp'!$D$11:$O$110,12)</f>
        <v>1</v>
      </c>
      <c r="U30" s="20">
        <f t="shared" si="2"/>
        <v>0</v>
      </c>
      <c r="V30" s="20">
        <f>VLOOKUP(+W:W,'FF4exp'!$G$11:$O$110,9)</f>
        <v>11</v>
      </c>
      <c r="W30" s="20">
        <f t="shared" si="5"/>
        <v>3360</v>
      </c>
      <c r="AB30" s="10">
        <f>VLOOKUP(+AC:AC,'FF4exp'!$B$11:$O$110,14)</f>
        <v>13</v>
      </c>
      <c r="AC30" s="10">
        <f t="shared" si="0"/>
        <v>7548</v>
      </c>
      <c r="AD30" s="10">
        <f>VLOOKUP(+AE:AE,'FF4exp'!$E$11:$O$110,11)</f>
        <v>20</v>
      </c>
      <c r="AE30" s="10">
        <f t="shared" si="4"/>
        <v>55623</v>
      </c>
      <c r="AF30" s="10">
        <f>VLOOKUP(+AG:AG,'FF4exp'!$F$11:$O$110,10)</f>
        <v>11</v>
      </c>
      <c r="AG30" s="10">
        <f t="shared" si="3"/>
        <v>3865</v>
      </c>
      <c r="AH30" s="10">
        <f>VLOOKUP(+AI:AI,'FF4exp'!$H$11:$O$110,8)</f>
        <v>12</v>
      </c>
      <c r="AI30" s="10">
        <f t="shared" si="6"/>
        <v>4088</v>
      </c>
    </row>
    <row r="31" spans="1:39" ht="13.5">
      <c r="A31" t="s">
        <v>78</v>
      </c>
      <c r="J31" t="s">
        <v>66</v>
      </c>
      <c r="M31" t="s">
        <v>66</v>
      </c>
      <c r="N31" t="s">
        <v>66</v>
      </c>
      <c r="R31" s="20">
        <f>VLOOKUP(+S:S,'FF4exp'!$C$11:$O$110,13)</f>
        <v>14</v>
      </c>
      <c r="S31" s="20">
        <f t="shared" si="1"/>
        <v>6948</v>
      </c>
      <c r="T31" s="20">
        <f>VLOOKUP(+U:U,'FF4exp'!$D$11:$O$110,12)</f>
        <v>1</v>
      </c>
      <c r="U31" s="20">
        <f t="shared" si="2"/>
        <v>0</v>
      </c>
      <c r="V31" s="20">
        <f>VLOOKUP(+W:W,'FF4exp'!$G$11:$O$110,9)</f>
        <v>11</v>
      </c>
      <c r="W31" s="20">
        <f t="shared" si="5"/>
        <v>3360</v>
      </c>
      <c r="AB31" s="10">
        <f>VLOOKUP(+AC:AC,'FF4exp'!$B$11:$O$110,14)</f>
        <v>13</v>
      </c>
      <c r="AC31" s="10">
        <f t="shared" si="0"/>
        <v>7548</v>
      </c>
      <c r="AD31" s="10">
        <f>VLOOKUP(+AE:AE,'FF4exp'!$E$11:$O$110,11)</f>
        <v>20</v>
      </c>
      <c r="AE31" s="10">
        <f t="shared" si="4"/>
        <v>55623</v>
      </c>
      <c r="AF31" s="10">
        <f>VLOOKUP(+AG:AG,'FF4exp'!$F$11:$O$110,10)</f>
        <v>11</v>
      </c>
      <c r="AG31" s="10">
        <f t="shared" si="3"/>
        <v>3865</v>
      </c>
      <c r="AH31" s="10">
        <f>VLOOKUP(+AI:AI,'FF4exp'!$H$11:$O$110,8)</f>
        <v>12</v>
      </c>
      <c r="AI31" s="10">
        <f t="shared" si="6"/>
        <v>4088</v>
      </c>
      <c r="AJ31" s="10">
        <f>VLOOKUP(+AK:AK,'FF4exp'!$I$11:$O$110,7)</f>
        <v>10</v>
      </c>
      <c r="AK31" s="10">
        <v>1957</v>
      </c>
      <c r="AL31" s="10">
        <f>VLOOKUP(+AM:AM,'FF4exp'!$J$11:$O$110,6)</f>
        <v>10</v>
      </c>
      <c r="AM31" s="10">
        <v>1957</v>
      </c>
    </row>
    <row r="32" spans="1:39" ht="13.5">
      <c r="A32" t="s">
        <v>100</v>
      </c>
      <c r="B32" s="6">
        <v>3400</v>
      </c>
      <c r="C32">
        <f>INT(+B:B/COUNTIF(D32:P32,"○"))</f>
        <v>850</v>
      </c>
      <c r="D32" s="17" t="s">
        <v>59</v>
      </c>
      <c r="E32" s="17" t="s">
        <v>59</v>
      </c>
      <c r="F32" s="17" t="s">
        <v>59</v>
      </c>
      <c r="I32" s="8" t="s">
        <v>60</v>
      </c>
      <c r="J32" s="8" t="s">
        <v>60</v>
      </c>
      <c r="K32" t="s">
        <v>59</v>
      </c>
      <c r="L32" t="s">
        <v>65</v>
      </c>
      <c r="M32" s="8" t="s">
        <v>60</v>
      </c>
      <c r="N32" s="8" t="s">
        <v>60</v>
      </c>
      <c r="R32" s="20">
        <f>VLOOKUP(+S:S,'FF4exp'!$C$11:$O$110,13)</f>
        <v>14</v>
      </c>
      <c r="S32" s="20">
        <f t="shared" si="1"/>
        <v>7798</v>
      </c>
      <c r="T32" s="20">
        <f>VLOOKUP(+U:U,'FF4exp'!$D$11:$O$110,12)</f>
        <v>6</v>
      </c>
      <c r="U32" s="20">
        <f t="shared" si="2"/>
        <v>850</v>
      </c>
      <c r="V32" s="20">
        <f>VLOOKUP(+W:W,'FF4exp'!$G$11:$O$110,9)</f>
        <v>12</v>
      </c>
      <c r="W32" s="20">
        <f t="shared" si="5"/>
        <v>4210</v>
      </c>
      <c r="AB32" s="10">
        <f>VLOOKUP(+AC:AC,'FF4exp'!$B$11:$O$110,14)</f>
        <v>14</v>
      </c>
      <c r="AC32" s="10">
        <f t="shared" si="0"/>
        <v>8398</v>
      </c>
      <c r="AD32" s="10">
        <f>VLOOKUP(+AE:AE,'FF4exp'!$E$11:$O$110,11)</f>
        <v>20</v>
      </c>
      <c r="AE32" s="10">
        <f t="shared" si="4"/>
        <v>56473</v>
      </c>
      <c r="AF32" s="10">
        <f>VLOOKUP(+AG:AG,'FF4exp'!$F$11:$O$110,10)</f>
        <v>12</v>
      </c>
      <c r="AG32" s="10">
        <f t="shared" si="3"/>
        <v>4715</v>
      </c>
      <c r="AH32" s="10">
        <f>VLOOKUP(+AI:AI,'FF4exp'!$H$11:$O$110,8)</f>
        <v>12</v>
      </c>
      <c r="AI32" s="10">
        <f t="shared" si="6"/>
        <v>4938</v>
      </c>
      <c r="AJ32" s="10">
        <f>VLOOKUP(+AK:AK,'FF4exp'!$I$11:$O$110,7)</f>
        <v>11</v>
      </c>
      <c r="AK32" s="10">
        <f aca="true" t="shared" si="8" ref="AK32:AK61">AK31+IF(OR(+M$1:M$65536="○",+M$1:M$65536="離"),+$C:$C)</f>
        <v>2807</v>
      </c>
      <c r="AL32" s="10">
        <f>VLOOKUP(+AM:AM,'FF4exp'!$J$11:$O$110,6)</f>
        <v>11</v>
      </c>
      <c r="AM32" s="10">
        <f aca="true" t="shared" si="9" ref="AM32:AM61">AM31+IF(OR(+N$1:N$65536="○",+N$1:N$65536="離"),+$C:$C)</f>
        <v>2807</v>
      </c>
    </row>
    <row r="33" spans="1:39" ht="13.5">
      <c r="A33" t="s">
        <v>31</v>
      </c>
      <c r="B33" s="6">
        <v>3600</v>
      </c>
      <c r="C33">
        <f>INT(+B:B/COUNTIF(D33:P33,"○"))</f>
        <v>900</v>
      </c>
      <c r="D33" s="17" t="s">
        <v>59</v>
      </c>
      <c r="E33" s="17" t="s">
        <v>59</v>
      </c>
      <c r="F33" s="17" t="s">
        <v>59</v>
      </c>
      <c r="I33" s="8" t="s">
        <v>60</v>
      </c>
      <c r="J33" s="8" t="s">
        <v>60</v>
      </c>
      <c r="K33" t="s">
        <v>59</v>
      </c>
      <c r="L33" t="s">
        <v>65</v>
      </c>
      <c r="M33" s="8" t="s">
        <v>60</v>
      </c>
      <c r="N33" s="8" t="s">
        <v>60</v>
      </c>
      <c r="R33" s="20">
        <f>VLOOKUP(+S:S,'FF4exp'!$C$11:$O$110,13)</f>
        <v>15</v>
      </c>
      <c r="S33" s="20">
        <f t="shared" si="1"/>
        <v>8698</v>
      </c>
      <c r="T33" s="20">
        <f>VLOOKUP(+U:U,'FF4exp'!$D$11:$O$110,12)</f>
        <v>8</v>
      </c>
      <c r="U33" s="20">
        <f t="shared" si="2"/>
        <v>1750</v>
      </c>
      <c r="V33" s="20">
        <f>VLOOKUP(+W:W,'FF4exp'!$G$11:$O$110,9)</f>
        <v>12</v>
      </c>
      <c r="W33" s="20">
        <f t="shared" si="5"/>
        <v>5110</v>
      </c>
      <c r="AB33" s="10">
        <f>VLOOKUP(+AC:AC,'FF4exp'!$B$11:$O$110,14)</f>
        <v>14</v>
      </c>
      <c r="AC33" s="10">
        <f t="shared" si="0"/>
        <v>9298</v>
      </c>
      <c r="AD33" s="10">
        <f>VLOOKUP(+AE:AE,'FF4exp'!$E$11:$O$110,11)</f>
        <v>20</v>
      </c>
      <c r="AE33" s="10">
        <f t="shared" si="4"/>
        <v>57373</v>
      </c>
      <c r="AF33" s="10">
        <f>VLOOKUP(+AG:AG,'FF4exp'!$F$11:$O$110,10)</f>
        <v>12</v>
      </c>
      <c r="AG33" s="10">
        <f t="shared" si="3"/>
        <v>5615</v>
      </c>
      <c r="AH33" s="10">
        <f>VLOOKUP(+AI:AI,'FF4exp'!$H$11:$O$110,8)</f>
        <v>13</v>
      </c>
      <c r="AI33" s="10">
        <f t="shared" si="6"/>
        <v>5838</v>
      </c>
      <c r="AJ33" s="10">
        <f>VLOOKUP(+AK:AK,'FF4exp'!$I$11:$O$110,7)</f>
        <v>12</v>
      </c>
      <c r="AK33" s="10">
        <f t="shared" si="8"/>
        <v>3707</v>
      </c>
      <c r="AL33" s="10">
        <f>VLOOKUP(+AM:AM,'FF4exp'!$J$11:$O$110,6)</f>
        <v>12</v>
      </c>
      <c r="AM33" s="10">
        <f t="shared" si="9"/>
        <v>3707</v>
      </c>
    </row>
    <row r="34" spans="1:39" ht="13.5">
      <c r="A34" t="s">
        <v>76</v>
      </c>
      <c r="G34" s="17" t="s">
        <v>66</v>
      </c>
      <c r="I34" t="s">
        <v>59</v>
      </c>
      <c r="R34" s="20">
        <f>VLOOKUP(+S:S,'FF4exp'!$C$11:$O$110,13)</f>
        <v>15</v>
      </c>
      <c r="S34" s="20">
        <f t="shared" si="1"/>
        <v>8698</v>
      </c>
      <c r="T34" s="20">
        <f>VLOOKUP(+U:U,'FF4exp'!$D$11:$O$110,12)</f>
        <v>8</v>
      </c>
      <c r="U34" s="20">
        <f t="shared" si="2"/>
        <v>1750</v>
      </c>
      <c r="V34" s="20">
        <f>VLOOKUP(+W:W,'FF4exp'!$G$11:$O$110,9)</f>
        <v>12</v>
      </c>
      <c r="W34" s="20">
        <f t="shared" si="5"/>
        <v>5110</v>
      </c>
      <c r="X34" s="20">
        <f>VLOOKUP(+Y:Y,'FF4exp'!$K$11:$O$110,5)</f>
        <v>1</v>
      </c>
      <c r="Y34" s="20">
        <v>0</v>
      </c>
      <c r="AB34" s="10">
        <f>VLOOKUP(+AC:AC,'FF4exp'!$B$11:$O$110,14)</f>
        <v>14</v>
      </c>
      <c r="AC34" s="10">
        <f t="shared" si="0"/>
        <v>9298</v>
      </c>
      <c r="AD34" s="10">
        <f>VLOOKUP(+AE:AE,'FF4exp'!$E$11:$O$110,11)</f>
        <v>20</v>
      </c>
      <c r="AE34" s="10">
        <f t="shared" si="4"/>
        <v>57373</v>
      </c>
      <c r="AF34" s="10">
        <f>VLOOKUP(+AG:AG,'FF4exp'!$F$11:$O$110,10)</f>
        <v>12</v>
      </c>
      <c r="AG34" s="10">
        <f t="shared" si="3"/>
        <v>5615</v>
      </c>
      <c r="AH34" s="10">
        <f>VLOOKUP(+AI:AI,'FF4exp'!$H$11:$O$110,8)</f>
        <v>13</v>
      </c>
      <c r="AI34" s="10">
        <f t="shared" si="6"/>
        <v>5838</v>
      </c>
      <c r="AJ34" s="10">
        <f>VLOOKUP(+AK:AK,'FF4exp'!$I$11:$O$110,7)</f>
        <v>12</v>
      </c>
      <c r="AK34" s="10">
        <f t="shared" si="8"/>
        <v>3707</v>
      </c>
      <c r="AL34" s="10">
        <f>VLOOKUP(+AM:AM,'FF4exp'!$J$11:$O$110,6)</f>
        <v>12</v>
      </c>
      <c r="AM34" s="10">
        <f t="shared" si="9"/>
        <v>3707</v>
      </c>
    </row>
    <row r="35" spans="1:39" ht="13.5">
      <c r="A35" t="s">
        <v>79</v>
      </c>
      <c r="L35" t="s">
        <v>66</v>
      </c>
      <c r="R35" s="20">
        <f>VLOOKUP(+S:S,'FF4exp'!$C$11:$O$110,13)</f>
        <v>15</v>
      </c>
      <c r="S35" s="20">
        <f t="shared" si="1"/>
        <v>8698</v>
      </c>
      <c r="T35" s="20">
        <f>VLOOKUP(+U:U,'FF4exp'!$D$11:$O$110,12)</f>
        <v>8</v>
      </c>
      <c r="U35" s="20">
        <f t="shared" si="2"/>
        <v>1750</v>
      </c>
      <c r="V35" s="20">
        <f>VLOOKUP(+W:W,'FF4exp'!$G$11:$O$110,9)</f>
        <v>12</v>
      </c>
      <c r="W35" s="20">
        <f t="shared" si="5"/>
        <v>5110</v>
      </c>
      <c r="X35" s="20">
        <f>VLOOKUP(+Y:Y,'FF4exp'!$K$11:$O$110,5)</f>
        <v>1</v>
      </c>
      <c r="Y35" s="20">
        <f aca="true" t="shared" si="10" ref="Y35:Y61">Y34+IF(OR(+G$1:G$65536="○",+G$1:G$65536="離"),+$C:$C)</f>
        <v>0</v>
      </c>
      <c r="AB35" s="10">
        <f>VLOOKUP(+AC:AC,'FF4exp'!$B$11:$O$110,14)</f>
        <v>14</v>
      </c>
      <c r="AC35" s="10">
        <f t="shared" si="0"/>
        <v>9298</v>
      </c>
      <c r="AD35" s="10">
        <f>VLOOKUP(+AE:AE,'FF4exp'!$E$11:$O$110,11)</f>
        <v>20</v>
      </c>
      <c r="AE35" s="10">
        <f t="shared" si="4"/>
        <v>57373</v>
      </c>
      <c r="AF35" s="10">
        <f>VLOOKUP(+AG:AG,'FF4exp'!$F$11:$O$110,10)</f>
        <v>12</v>
      </c>
      <c r="AG35" s="10">
        <f t="shared" si="3"/>
        <v>5615</v>
      </c>
      <c r="AH35" s="10">
        <f>VLOOKUP(+AI:AI,'FF4exp'!$H$11:$O$110,8)</f>
        <v>13</v>
      </c>
      <c r="AI35" s="10">
        <f t="shared" si="6"/>
        <v>5838</v>
      </c>
      <c r="AJ35" s="10">
        <f>VLOOKUP(+AK:AK,'FF4exp'!$I$11:$O$110,7)</f>
        <v>12</v>
      </c>
      <c r="AK35" s="10">
        <f t="shared" si="8"/>
        <v>3707</v>
      </c>
      <c r="AL35" s="10">
        <f>VLOOKUP(+AM:AM,'FF4exp'!$J$11:$O$110,6)</f>
        <v>12</v>
      </c>
      <c r="AM35" s="10">
        <f t="shared" si="9"/>
        <v>3707</v>
      </c>
    </row>
    <row r="36" spans="1:39" ht="13.5">
      <c r="A36" t="s">
        <v>32</v>
      </c>
      <c r="B36">
        <v>4820</v>
      </c>
      <c r="C36">
        <f>INT(+B:B/COUNTIF(D36:P36,"○"))</f>
        <v>1205</v>
      </c>
      <c r="D36" s="17" t="s">
        <v>59</v>
      </c>
      <c r="E36" s="17" t="s">
        <v>59</v>
      </c>
      <c r="F36" s="17" t="s">
        <v>59</v>
      </c>
      <c r="G36" s="23" t="s">
        <v>58</v>
      </c>
      <c r="I36" t="s">
        <v>59</v>
      </c>
      <c r="J36" s="8" t="s">
        <v>60</v>
      </c>
      <c r="K36" t="s">
        <v>59</v>
      </c>
      <c r="L36" s="8" t="s">
        <v>60</v>
      </c>
      <c r="M36" s="8" t="s">
        <v>60</v>
      </c>
      <c r="N36" s="8" t="s">
        <v>60</v>
      </c>
      <c r="R36" s="20">
        <f>VLOOKUP(+S:S,'FF4exp'!$C$11:$O$110,13)</f>
        <v>15</v>
      </c>
      <c r="S36" s="20">
        <f t="shared" si="1"/>
        <v>9903</v>
      </c>
      <c r="T36" s="20">
        <f>VLOOKUP(+U:U,'FF4exp'!$D$11:$O$110,12)</f>
        <v>10</v>
      </c>
      <c r="U36" s="20">
        <f t="shared" si="2"/>
        <v>2955</v>
      </c>
      <c r="V36" s="20">
        <f>VLOOKUP(+W:W,'FF4exp'!$G$11:$O$110,9)</f>
        <v>13</v>
      </c>
      <c r="W36" s="20">
        <f t="shared" si="5"/>
        <v>6315</v>
      </c>
      <c r="X36" s="20">
        <f>VLOOKUP(+Y:Y,'FF4exp'!$K$11:$O$110,5)</f>
        <v>1</v>
      </c>
      <c r="Y36" s="20">
        <f t="shared" si="10"/>
        <v>0</v>
      </c>
      <c r="AB36" s="10">
        <f>VLOOKUP(+AC:AC,'FF4exp'!$B$11:$O$110,14)</f>
        <v>15</v>
      </c>
      <c r="AC36" s="10">
        <f t="shared" si="0"/>
        <v>10503</v>
      </c>
      <c r="AD36" s="10">
        <f>VLOOKUP(+AE:AE,'FF4exp'!$E$11:$O$110,11)</f>
        <v>20</v>
      </c>
      <c r="AE36" s="10">
        <f t="shared" si="4"/>
        <v>58578</v>
      </c>
      <c r="AF36" s="10">
        <f>VLOOKUP(+AG:AG,'FF4exp'!$F$11:$O$110,10)</f>
        <v>13</v>
      </c>
      <c r="AG36" s="10">
        <f t="shared" si="3"/>
        <v>6820</v>
      </c>
      <c r="AH36" s="10">
        <f>VLOOKUP(+AI:AI,'FF4exp'!$H$11:$O$110,8)</f>
        <v>14</v>
      </c>
      <c r="AI36" s="10">
        <f t="shared" si="6"/>
        <v>7043</v>
      </c>
      <c r="AJ36" s="10">
        <f>VLOOKUP(+AK:AK,'FF4exp'!$I$11:$O$110,7)</f>
        <v>13</v>
      </c>
      <c r="AK36" s="10">
        <f t="shared" si="8"/>
        <v>4912</v>
      </c>
      <c r="AL36" s="10">
        <f>VLOOKUP(+AM:AM,'FF4exp'!$J$11:$O$110,6)</f>
        <v>13</v>
      </c>
      <c r="AM36" s="10">
        <f t="shared" si="9"/>
        <v>4912</v>
      </c>
    </row>
    <row r="37" spans="1:39" ht="13.5">
      <c r="A37" t="s">
        <v>33</v>
      </c>
      <c r="B37">
        <v>5500</v>
      </c>
      <c r="C37">
        <f>INT(+B:B/COUNTIF(D37:P37,"○"))</f>
        <v>1375</v>
      </c>
      <c r="D37" s="17" t="s">
        <v>59</v>
      </c>
      <c r="E37" s="17" t="s">
        <v>59</v>
      </c>
      <c r="F37" s="17" t="s">
        <v>59</v>
      </c>
      <c r="G37" s="23" t="s">
        <v>58</v>
      </c>
      <c r="I37" t="s">
        <v>59</v>
      </c>
      <c r="J37" s="8" t="s">
        <v>60</v>
      </c>
      <c r="K37" t="s">
        <v>59</v>
      </c>
      <c r="L37" s="8" t="s">
        <v>60</v>
      </c>
      <c r="M37" s="8" t="s">
        <v>60</v>
      </c>
      <c r="N37" s="8" t="s">
        <v>60</v>
      </c>
      <c r="R37" s="20">
        <f>VLOOKUP(+S:S,'FF4exp'!$C$11:$O$110,13)</f>
        <v>16</v>
      </c>
      <c r="S37" s="20">
        <f t="shared" si="1"/>
        <v>11278</v>
      </c>
      <c r="T37" s="20">
        <f>VLOOKUP(+U:U,'FF4exp'!$D$11:$O$110,12)</f>
        <v>11</v>
      </c>
      <c r="U37" s="20">
        <f t="shared" si="2"/>
        <v>4330</v>
      </c>
      <c r="V37" s="20">
        <f>VLOOKUP(+W:W,'FF4exp'!$G$11:$O$110,9)</f>
        <v>14</v>
      </c>
      <c r="W37" s="20">
        <f t="shared" si="5"/>
        <v>7690</v>
      </c>
      <c r="X37" s="20">
        <f>VLOOKUP(+Y:Y,'FF4exp'!$K$11:$O$110,5)</f>
        <v>1</v>
      </c>
      <c r="Y37" s="20">
        <f t="shared" si="10"/>
        <v>0</v>
      </c>
      <c r="AB37" s="10">
        <f>VLOOKUP(+AC:AC,'FF4exp'!$B$11:$O$110,14)</f>
        <v>15</v>
      </c>
      <c r="AC37" s="10">
        <f t="shared" si="0"/>
        <v>11878</v>
      </c>
      <c r="AD37" s="10">
        <f>VLOOKUP(+AE:AE,'FF4exp'!$E$11:$O$110,11)</f>
        <v>20</v>
      </c>
      <c r="AE37" s="10">
        <f t="shared" si="4"/>
        <v>59953</v>
      </c>
      <c r="AF37" s="10">
        <f>VLOOKUP(+AG:AG,'FF4exp'!$F$11:$O$110,10)</f>
        <v>14</v>
      </c>
      <c r="AG37" s="10">
        <f t="shared" si="3"/>
        <v>8195</v>
      </c>
      <c r="AH37" s="10">
        <f>VLOOKUP(+AI:AI,'FF4exp'!$H$11:$O$110,8)</f>
        <v>14</v>
      </c>
      <c r="AI37" s="10">
        <f t="shared" si="6"/>
        <v>8418</v>
      </c>
      <c r="AJ37" s="10">
        <f>VLOOKUP(+AK:AK,'FF4exp'!$I$11:$O$110,7)</f>
        <v>14</v>
      </c>
      <c r="AK37" s="10">
        <f t="shared" si="8"/>
        <v>6287</v>
      </c>
      <c r="AL37" s="10">
        <f>VLOOKUP(+AM:AM,'FF4exp'!$J$11:$O$110,6)</f>
        <v>14</v>
      </c>
      <c r="AM37" s="10">
        <f t="shared" si="9"/>
        <v>6287</v>
      </c>
    </row>
    <row r="38" spans="1:39" ht="13.5">
      <c r="A38" t="s">
        <v>70</v>
      </c>
      <c r="M38" t="s">
        <v>65</v>
      </c>
      <c r="N38" t="s">
        <v>65</v>
      </c>
      <c r="R38" s="20">
        <f>VLOOKUP(+S:S,'FF4exp'!$C$11:$O$110,13)</f>
        <v>16</v>
      </c>
      <c r="S38" s="20">
        <f t="shared" si="1"/>
        <v>11278</v>
      </c>
      <c r="T38" s="20">
        <f>VLOOKUP(+U:U,'FF4exp'!$D$11:$O$110,12)</f>
        <v>11</v>
      </c>
      <c r="U38" s="20">
        <f t="shared" si="2"/>
        <v>4330</v>
      </c>
      <c r="V38" s="20">
        <f>VLOOKUP(+W:W,'FF4exp'!$G$11:$O$110,9)</f>
        <v>14</v>
      </c>
      <c r="W38" s="20">
        <f t="shared" si="5"/>
        <v>7690</v>
      </c>
      <c r="X38" s="20">
        <f>VLOOKUP(+Y:Y,'FF4exp'!$K$11:$O$110,5)</f>
        <v>1</v>
      </c>
      <c r="Y38" s="20">
        <f t="shared" si="10"/>
        <v>0</v>
      </c>
      <c r="AB38" s="10">
        <f>VLOOKUP(+AC:AC,'FF4exp'!$B$11:$O$110,14)</f>
        <v>15</v>
      </c>
      <c r="AC38" s="10">
        <f t="shared" si="0"/>
        <v>11878</v>
      </c>
      <c r="AD38" s="10">
        <f>VLOOKUP(+AE:AE,'FF4exp'!$E$11:$O$110,11)</f>
        <v>20</v>
      </c>
      <c r="AE38" s="10">
        <f t="shared" si="4"/>
        <v>59953</v>
      </c>
      <c r="AF38" s="10">
        <f>VLOOKUP(+AG:AG,'FF4exp'!$F$11:$O$110,10)</f>
        <v>14</v>
      </c>
      <c r="AG38" s="10">
        <f t="shared" si="3"/>
        <v>8195</v>
      </c>
      <c r="AH38" s="10">
        <f>VLOOKUP(+AI:AI,'FF4exp'!$H$11:$O$110,8)</f>
        <v>14</v>
      </c>
      <c r="AI38" s="10">
        <f t="shared" si="6"/>
        <v>8418</v>
      </c>
      <c r="AJ38" s="10">
        <f>VLOOKUP(+AK:AK,'FF4exp'!$I$11:$O$110,7)</f>
        <v>14</v>
      </c>
      <c r="AK38" s="10">
        <f t="shared" si="8"/>
        <v>6287</v>
      </c>
      <c r="AL38" s="10">
        <f>VLOOKUP(+AM:AM,'FF4exp'!$J$11:$O$110,6)</f>
        <v>14</v>
      </c>
      <c r="AM38" s="10">
        <f t="shared" si="9"/>
        <v>6287</v>
      </c>
    </row>
    <row r="39" spans="1:41" ht="13.5">
      <c r="A39" t="s">
        <v>71</v>
      </c>
      <c r="O39" t="s">
        <v>66</v>
      </c>
      <c r="R39" s="20">
        <f>VLOOKUP(+S:S,'FF4exp'!$C$11:$O$110,13)</f>
        <v>16</v>
      </c>
      <c r="S39" s="20">
        <f t="shared" si="1"/>
        <v>11278</v>
      </c>
      <c r="T39" s="20">
        <f>VLOOKUP(+U:U,'FF4exp'!$D$11:$O$110,12)</f>
        <v>11</v>
      </c>
      <c r="U39" s="20">
        <f t="shared" si="2"/>
        <v>4330</v>
      </c>
      <c r="V39" s="20">
        <f>VLOOKUP(+W:W,'FF4exp'!$G$11:$O$110,9)</f>
        <v>14</v>
      </c>
      <c r="W39" s="20">
        <f t="shared" si="5"/>
        <v>7690</v>
      </c>
      <c r="X39" s="20">
        <f>VLOOKUP(+Y:Y,'FF4exp'!$K$11:$O$110,5)</f>
        <v>1</v>
      </c>
      <c r="Y39" s="20">
        <f t="shared" si="10"/>
        <v>0</v>
      </c>
      <c r="AB39" s="10">
        <f>VLOOKUP(+AC:AC,'FF4exp'!$B$11:$O$110,14)</f>
        <v>15</v>
      </c>
      <c r="AC39" s="10">
        <f t="shared" si="0"/>
        <v>11878</v>
      </c>
      <c r="AD39" s="10">
        <f>VLOOKUP(+AE:AE,'FF4exp'!$E$11:$O$110,11)</f>
        <v>20</v>
      </c>
      <c r="AE39" s="10">
        <f t="shared" si="4"/>
        <v>59953</v>
      </c>
      <c r="AF39" s="10">
        <f>VLOOKUP(+AG:AG,'FF4exp'!$F$11:$O$110,10)</f>
        <v>14</v>
      </c>
      <c r="AG39" s="10">
        <f t="shared" si="3"/>
        <v>8195</v>
      </c>
      <c r="AH39" s="10">
        <f>VLOOKUP(+AI:AI,'FF4exp'!$H$11:$O$110,8)</f>
        <v>14</v>
      </c>
      <c r="AI39" s="10">
        <f t="shared" si="6"/>
        <v>8418</v>
      </c>
      <c r="AJ39" s="10">
        <f>VLOOKUP(+AK:AK,'FF4exp'!$I$11:$O$110,7)</f>
        <v>14</v>
      </c>
      <c r="AK39" s="10">
        <f t="shared" si="8"/>
        <v>6287</v>
      </c>
      <c r="AL39" s="10">
        <f>VLOOKUP(+AM:AM,'FF4exp'!$J$11:$O$110,6)</f>
        <v>14</v>
      </c>
      <c r="AM39" s="10">
        <f t="shared" si="9"/>
        <v>6287</v>
      </c>
      <c r="AN39" s="10">
        <f>VLOOKUP(+AO:AO,'FF4exp'!$L$11:$O$110,4)</f>
        <v>20</v>
      </c>
      <c r="AO39" s="10">
        <v>26754</v>
      </c>
    </row>
    <row r="40" spans="1:41" ht="13.5">
      <c r="A40" t="s">
        <v>42</v>
      </c>
      <c r="B40">
        <v>1000</v>
      </c>
      <c r="C40">
        <f>INT(+B:B/COUNTIF(D40:P40,"○"))</f>
        <v>333</v>
      </c>
      <c r="D40" s="17" t="s">
        <v>59</v>
      </c>
      <c r="E40" s="17" t="s">
        <v>59</v>
      </c>
      <c r="F40" s="17" t="s">
        <v>59</v>
      </c>
      <c r="G40" s="23" t="s">
        <v>58</v>
      </c>
      <c r="I40" t="s">
        <v>59</v>
      </c>
      <c r="J40" s="8" t="s">
        <v>60</v>
      </c>
      <c r="K40" t="s">
        <v>59</v>
      </c>
      <c r="L40" s="8" t="s">
        <v>60</v>
      </c>
      <c r="M40" t="s">
        <v>59</v>
      </c>
      <c r="N40" t="s">
        <v>59</v>
      </c>
      <c r="O40" s="8" t="s">
        <v>60</v>
      </c>
      <c r="R40" s="20">
        <f>VLOOKUP(+S:S,'FF4exp'!$C$11:$O$110,13)</f>
        <v>16</v>
      </c>
      <c r="S40" s="20">
        <f t="shared" si="1"/>
        <v>11611</v>
      </c>
      <c r="T40" s="20">
        <f>VLOOKUP(+U:U,'FF4exp'!$D$11:$O$110,12)</f>
        <v>11</v>
      </c>
      <c r="U40" s="20">
        <f t="shared" si="2"/>
        <v>4663</v>
      </c>
      <c r="V40" s="20">
        <f>VLOOKUP(+W:W,'FF4exp'!$G$11:$O$110,9)</f>
        <v>14</v>
      </c>
      <c r="W40" s="20">
        <f t="shared" si="5"/>
        <v>8023</v>
      </c>
      <c r="X40" s="20">
        <f>VLOOKUP(+Y:Y,'FF4exp'!$K$11:$O$110,5)</f>
        <v>1</v>
      </c>
      <c r="Y40" s="20">
        <f t="shared" si="10"/>
        <v>0</v>
      </c>
      <c r="AB40" s="10">
        <f>VLOOKUP(+AC:AC,'FF4exp'!$B$11:$O$110,14)</f>
        <v>15</v>
      </c>
      <c r="AC40" s="10">
        <f t="shared" si="0"/>
        <v>12211</v>
      </c>
      <c r="AD40" s="10">
        <f>VLOOKUP(+AE:AE,'FF4exp'!$E$11:$O$110,11)</f>
        <v>20</v>
      </c>
      <c r="AE40" s="10">
        <f t="shared" si="4"/>
        <v>60286</v>
      </c>
      <c r="AF40" s="10">
        <f>VLOOKUP(+AG:AG,'FF4exp'!$F$11:$O$110,10)</f>
        <v>14</v>
      </c>
      <c r="AG40" s="10">
        <f t="shared" si="3"/>
        <v>8528</v>
      </c>
      <c r="AH40" s="10">
        <f>VLOOKUP(+AI:AI,'FF4exp'!$H$11:$O$110,8)</f>
        <v>15</v>
      </c>
      <c r="AI40" s="10">
        <f t="shared" si="6"/>
        <v>8751</v>
      </c>
      <c r="AJ40" s="10">
        <f>VLOOKUP(+AK:AK,'FF4exp'!$I$11:$O$110,7)</f>
        <v>14</v>
      </c>
      <c r="AK40" s="10">
        <f t="shared" si="8"/>
        <v>6620</v>
      </c>
      <c r="AL40" s="10">
        <f>VLOOKUP(+AM:AM,'FF4exp'!$J$11:$O$110,6)</f>
        <v>14</v>
      </c>
      <c r="AM40" s="10">
        <f t="shared" si="9"/>
        <v>6620</v>
      </c>
      <c r="AN40" s="10">
        <f>VLOOKUP(+AO:AO,'FF4exp'!$L$11:$O$110,4)</f>
        <v>20</v>
      </c>
      <c r="AO40" s="10">
        <f aca="true" t="shared" si="11" ref="AO40:AO61">AO39+IF(OR(+O$1:O$65536="○",+O$1:O$65536="離"),+$C:$C)</f>
        <v>27087</v>
      </c>
    </row>
    <row r="41" spans="1:41" ht="13.5">
      <c r="A41" t="s">
        <v>34</v>
      </c>
      <c r="B41">
        <v>2500</v>
      </c>
      <c r="C41">
        <f>INT(+B:B/COUNTIF(D41:P41,"○"))</f>
        <v>833</v>
      </c>
      <c r="D41" s="17" t="s">
        <v>59</v>
      </c>
      <c r="E41" s="17" t="s">
        <v>59</v>
      </c>
      <c r="F41" s="17" t="s">
        <v>59</v>
      </c>
      <c r="G41" s="23" t="s">
        <v>58</v>
      </c>
      <c r="I41" t="s">
        <v>59</v>
      </c>
      <c r="J41" s="8" t="s">
        <v>60</v>
      </c>
      <c r="K41" t="s">
        <v>59</v>
      </c>
      <c r="L41" s="8" t="s">
        <v>60</v>
      </c>
      <c r="M41" t="s">
        <v>59</v>
      </c>
      <c r="N41" t="s">
        <v>59</v>
      </c>
      <c r="O41" s="8" t="s">
        <v>60</v>
      </c>
      <c r="R41" s="20">
        <f>VLOOKUP(+S:S,'FF4exp'!$C$11:$O$110,13)</f>
        <v>16</v>
      </c>
      <c r="S41" s="20">
        <f t="shared" si="1"/>
        <v>12444</v>
      </c>
      <c r="T41" s="20">
        <f>VLOOKUP(+U:U,'FF4exp'!$D$11:$O$110,12)</f>
        <v>12</v>
      </c>
      <c r="U41" s="20">
        <f t="shared" si="2"/>
        <v>5496</v>
      </c>
      <c r="V41" s="20">
        <f>VLOOKUP(+W:W,'FF4exp'!$G$11:$O$110,9)</f>
        <v>15</v>
      </c>
      <c r="W41" s="20">
        <f t="shared" si="5"/>
        <v>8856</v>
      </c>
      <c r="X41" s="20">
        <f>VLOOKUP(+Y:Y,'FF4exp'!$K$11:$O$110,5)</f>
        <v>1</v>
      </c>
      <c r="Y41" s="20">
        <f t="shared" si="10"/>
        <v>0</v>
      </c>
      <c r="AB41" s="10">
        <f>VLOOKUP(+AC:AC,'FF4exp'!$B$11:$O$110,14)</f>
        <v>16</v>
      </c>
      <c r="AC41" s="10">
        <f t="shared" si="0"/>
        <v>13044</v>
      </c>
      <c r="AD41" s="10">
        <f>VLOOKUP(+AE:AE,'FF4exp'!$E$11:$O$110,11)</f>
        <v>20</v>
      </c>
      <c r="AE41" s="10">
        <f t="shared" si="4"/>
        <v>61119</v>
      </c>
      <c r="AF41" s="10">
        <f>VLOOKUP(+AG:AG,'FF4exp'!$F$11:$O$110,10)</f>
        <v>14</v>
      </c>
      <c r="AG41" s="10">
        <f t="shared" si="3"/>
        <v>9361</v>
      </c>
      <c r="AH41" s="10">
        <f>VLOOKUP(+AI:AI,'FF4exp'!$H$11:$O$110,8)</f>
        <v>15</v>
      </c>
      <c r="AI41" s="10">
        <f t="shared" si="6"/>
        <v>9584</v>
      </c>
      <c r="AJ41" s="10">
        <f>VLOOKUP(+AK:AK,'FF4exp'!$I$11:$O$110,7)</f>
        <v>14</v>
      </c>
      <c r="AK41" s="10">
        <f t="shared" si="8"/>
        <v>7453</v>
      </c>
      <c r="AL41" s="10">
        <f>VLOOKUP(+AM:AM,'FF4exp'!$J$11:$O$110,6)</f>
        <v>14</v>
      </c>
      <c r="AM41" s="10">
        <f t="shared" si="9"/>
        <v>7453</v>
      </c>
      <c r="AN41" s="10">
        <f>VLOOKUP(+AO:AO,'FF4exp'!$L$11:$O$110,4)</f>
        <v>20</v>
      </c>
      <c r="AO41" s="10">
        <f t="shared" si="11"/>
        <v>27920</v>
      </c>
    </row>
    <row r="42" spans="1:41" ht="13.5">
      <c r="A42" t="s">
        <v>69</v>
      </c>
      <c r="J42" t="s">
        <v>65</v>
      </c>
      <c r="R42" s="20">
        <f>VLOOKUP(+S:S,'FF4exp'!$C$11:$O$110,13)</f>
        <v>16</v>
      </c>
      <c r="S42" s="20">
        <f t="shared" si="1"/>
        <v>12444</v>
      </c>
      <c r="T42" s="20">
        <f>VLOOKUP(+U:U,'FF4exp'!$D$11:$O$110,12)</f>
        <v>12</v>
      </c>
      <c r="U42" s="20">
        <f t="shared" si="2"/>
        <v>5496</v>
      </c>
      <c r="V42" s="20">
        <f>VLOOKUP(+W:W,'FF4exp'!$G$11:$O$110,9)</f>
        <v>15</v>
      </c>
      <c r="W42" s="20">
        <f t="shared" si="5"/>
        <v>8856</v>
      </c>
      <c r="X42" s="20">
        <f>VLOOKUP(+Y:Y,'FF4exp'!$K$11:$O$110,5)</f>
        <v>1</v>
      </c>
      <c r="Y42" s="20">
        <f t="shared" si="10"/>
        <v>0</v>
      </c>
      <c r="AB42" s="10">
        <f>VLOOKUP(+AC:AC,'FF4exp'!$B$11:$O$110,14)</f>
        <v>16</v>
      </c>
      <c r="AC42" s="10">
        <f t="shared" si="0"/>
        <v>13044</v>
      </c>
      <c r="AD42" s="10">
        <f>VLOOKUP(+AE:AE,'FF4exp'!$E$11:$O$110,11)</f>
        <v>20</v>
      </c>
      <c r="AE42" s="10">
        <f t="shared" si="4"/>
        <v>61119</v>
      </c>
      <c r="AF42" s="10">
        <f>VLOOKUP(+AG:AG,'FF4exp'!$F$11:$O$110,10)</f>
        <v>14</v>
      </c>
      <c r="AG42" s="10">
        <f t="shared" si="3"/>
        <v>9361</v>
      </c>
      <c r="AH42" s="10">
        <f>VLOOKUP(+AI:AI,'FF4exp'!$H$11:$O$110,8)</f>
        <v>15</v>
      </c>
      <c r="AI42" s="10">
        <f t="shared" si="6"/>
        <v>9584</v>
      </c>
      <c r="AJ42" s="10">
        <f>VLOOKUP(+AK:AK,'FF4exp'!$I$11:$O$110,7)</f>
        <v>14</v>
      </c>
      <c r="AK42" s="10">
        <f t="shared" si="8"/>
        <v>7453</v>
      </c>
      <c r="AL42" s="10">
        <f>VLOOKUP(+AM:AM,'FF4exp'!$J$11:$O$110,6)</f>
        <v>14</v>
      </c>
      <c r="AM42" s="10">
        <f t="shared" si="9"/>
        <v>7453</v>
      </c>
      <c r="AN42" s="10">
        <f>VLOOKUP(+AO:AO,'FF4exp'!$L$11:$O$110,4)</f>
        <v>20</v>
      </c>
      <c r="AO42" s="10">
        <f t="shared" si="11"/>
        <v>27920</v>
      </c>
    </row>
    <row r="43" spans="1:41" ht="13.5">
      <c r="A43" t="s">
        <v>80</v>
      </c>
      <c r="D43" s="17" t="s">
        <v>66</v>
      </c>
      <c r="F43" s="17" t="s">
        <v>66</v>
      </c>
      <c r="R43" s="20">
        <f>VLOOKUP(+S:S,'FF4exp'!$C$11:$O$110,13)</f>
        <v>16</v>
      </c>
      <c r="S43" s="20">
        <f t="shared" si="1"/>
        <v>12444</v>
      </c>
      <c r="T43" s="20">
        <f>VLOOKUP(+U:U,'FF4exp'!$D$11:$O$110,12)</f>
        <v>12</v>
      </c>
      <c r="U43" s="20">
        <f t="shared" si="2"/>
        <v>5496</v>
      </c>
      <c r="V43" s="20">
        <f>VLOOKUP(+W:W,'FF4exp'!$G$11:$O$110,9)</f>
        <v>15</v>
      </c>
      <c r="W43" s="20">
        <f t="shared" si="5"/>
        <v>8856</v>
      </c>
      <c r="X43" s="20">
        <f>VLOOKUP(+Y:Y,'FF4exp'!$K$11:$O$110,5)</f>
        <v>1</v>
      </c>
      <c r="Y43" s="20">
        <f t="shared" si="10"/>
        <v>0</v>
      </c>
      <c r="AB43" s="10">
        <f>VLOOKUP(+AC:AC,'FF4exp'!$B$11:$O$110,14)</f>
        <v>16</v>
      </c>
      <c r="AC43" s="10">
        <f t="shared" si="0"/>
        <v>13044</v>
      </c>
      <c r="AD43" s="10">
        <f>VLOOKUP(+AE:AE,'FF4exp'!$E$11:$O$110,11)</f>
        <v>20</v>
      </c>
      <c r="AE43" s="10">
        <f t="shared" si="4"/>
        <v>61119</v>
      </c>
      <c r="AF43" s="10">
        <f>VLOOKUP(+AG:AG,'FF4exp'!$F$11:$O$110,10)</f>
        <v>14</v>
      </c>
      <c r="AG43" s="10">
        <f t="shared" si="3"/>
        <v>9361</v>
      </c>
      <c r="AH43" s="10">
        <f>VLOOKUP(+AI:AI,'FF4exp'!$H$11:$O$110,8)</f>
        <v>15</v>
      </c>
      <c r="AI43" s="10">
        <f t="shared" si="6"/>
        <v>9584</v>
      </c>
      <c r="AJ43" s="10">
        <f>VLOOKUP(+AK:AK,'FF4exp'!$I$11:$O$110,7)</f>
        <v>14</v>
      </c>
      <c r="AK43" s="10">
        <f t="shared" si="8"/>
        <v>7453</v>
      </c>
      <c r="AL43" s="10">
        <f>VLOOKUP(+AM:AM,'FF4exp'!$J$11:$O$110,6)</f>
        <v>14</v>
      </c>
      <c r="AM43" s="10">
        <f t="shared" si="9"/>
        <v>7453</v>
      </c>
      <c r="AN43" s="10">
        <f>VLOOKUP(+AO:AO,'FF4exp'!$L$11:$O$110,4)</f>
        <v>20</v>
      </c>
      <c r="AO43" s="10">
        <f t="shared" si="11"/>
        <v>27920</v>
      </c>
    </row>
    <row r="44" spans="1:41" ht="13.5">
      <c r="A44" t="s">
        <v>35</v>
      </c>
      <c r="B44">
        <v>9000</v>
      </c>
      <c r="C44">
        <f>INT(+B:B/COUNTIF(D44:P44,"○"))</f>
        <v>3000</v>
      </c>
      <c r="D44" s="18" t="s">
        <v>60</v>
      </c>
      <c r="E44" s="17" t="s">
        <v>59</v>
      </c>
      <c r="F44" s="18" t="s">
        <v>58</v>
      </c>
      <c r="G44" s="23" t="s">
        <v>58</v>
      </c>
      <c r="I44" t="s">
        <v>59</v>
      </c>
      <c r="J44" t="s">
        <v>59</v>
      </c>
      <c r="K44" t="s">
        <v>59</v>
      </c>
      <c r="L44" s="8" t="s">
        <v>60</v>
      </c>
      <c r="M44" t="s">
        <v>59</v>
      </c>
      <c r="N44" t="s">
        <v>59</v>
      </c>
      <c r="O44" s="8" t="s">
        <v>60</v>
      </c>
      <c r="R44" s="20">
        <f>VLOOKUP(+S:S,'FF4exp'!$C$11:$O$110,13)</f>
        <v>17</v>
      </c>
      <c r="S44" s="20">
        <f t="shared" si="1"/>
        <v>15444</v>
      </c>
      <c r="T44" s="20">
        <f>VLOOKUP(+U:U,'FF4exp'!$D$11:$O$110,12)</f>
        <v>13</v>
      </c>
      <c r="U44" s="20">
        <f t="shared" si="2"/>
        <v>8496</v>
      </c>
      <c r="V44" s="20">
        <f>VLOOKUP(+W:W,'FF4exp'!$G$11:$O$110,9)</f>
        <v>15</v>
      </c>
      <c r="W44" s="20">
        <f t="shared" si="5"/>
        <v>8856</v>
      </c>
      <c r="X44" s="20">
        <f>VLOOKUP(+Y:Y,'FF4exp'!$K$11:$O$110,5)</f>
        <v>1</v>
      </c>
      <c r="Y44" s="20">
        <f t="shared" si="10"/>
        <v>0</v>
      </c>
      <c r="AB44" s="10">
        <f>VLOOKUP(+AC:AC,'FF4exp'!$B$11:$O$110,14)</f>
        <v>17</v>
      </c>
      <c r="AC44" s="10">
        <f aca="true" t="shared" si="12" ref="AC44:AC61">AC43+IF(OR(+I$1:I$65536="○",+I$1:I$65536="離"),+$C:$C)</f>
        <v>16044</v>
      </c>
      <c r="AD44" s="10">
        <f>VLOOKUP(+AE:AE,'FF4exp'!$E$11:$O$110,11)</f>
        <v>21</v>
      </c>
      <c r="AE44" s="10">
        <f t="shared" si="4"/>
        <v>64119</v>
      </c>
      <c r="AF44" s="10">
        <f>VLOOKUP(+AG:AG,'FF4exp'!$F$11:$O$110,10)</f>
        <v>16</v>
      </c>
      <c r="AG44" s="10">
        <f t="shared" si="3"/>
        <v>12361</v>
      </c>
      <c r="AH44" s="10">
        <f>VLOOKUP(+AI:AI,'FF4exp'!$H$11:$O$110,8)</f>
        <v>16</v>
      </c>
      <c r="AI44" s="10">
        <f t="shared" si="6"/>
        <v>12584</v>
      </c>
      <c r="AJ44" s="10">
        <f>VLOOKUP(+AK:AK,'FF4exp'!$I$11:$O$110,7)</f>
        <v>16</v>
      </c>
      <c r="AK44" s="10">
        <f t="shared" si="8"/>
        <v>10453</v>
      </c>
      <c r="AL44" s="10">
        <f>VLOOKUP(+AM:AM,'FF4exp'!$J$11:$O$110,6)</f>
        <v>16</v>
      </c>
      <c r="AM44" s="10">
        <f t="shared" si="9"/>
        <v>10453</v>
      </c>
      <c r="AN44" s="10">
        <f>VLOOKUP(+AO:AO,'FF4exp'!$L$11:$O$110,4)</f>
        <v>20</v>
      </c>
      <c r="AO44" s="10">
        <f t="shared" si="11"/>
        <v>30920</v>
      </c>
    </row>
    <row r="45" spans="1:41" ht="13.5">
      <c r="A45" t="s">
        <v>72</v>
      </c>
      <c r="J45" t="s">
        <v>65</v>
      </c>
      <c r="R45" s="20">
        <f>VLOOKUP(+S:S,'FF4exp'!$C$11:$O$110,13)</f>
        <v>17</v>
      </c>
      <c r="S45" s="20">
        <f t="shared" si="1"/>
        <v>15444</v>
      </c>
      <c r="T45" s="20">
        <f>VLOOKUP(+U:U,'FF4exp'!$D$11:$O$110,12)</f>
        <v>13</v>
      </c>
      <c r="U45" s="20">
        <f t="shared" si="2"/>
        <v>8496</v>
      </c>
      <c r="V45" s="20">
        <f>VLOOKUP(+W:W,'FF4exp'!$G$11:$O$110,9)</f>
        <v>15</v>
      </c>
      <c r="W45" s="20">
        <f t="shared" si="5"/>
        <v>8856</v>
      </c>
      <c r="X45" s="20">
        <f>VLOOKUP(+Y:Y,'FF4exp'!$K$11:$O$110,5)</f>
        <v>1</v>
      </c>
      <c r="Y45" s="20">
        <f t="shared" si="10"/>
        <v>0</v>
      </c>
      <c r="AB45" s="10">
        <f>VLOOKUP(+AC:AC,'FF4exp'!$B$11:$O$110,14)</f>
        <v>17</v>
      </c>
      <c r="AC45" s="10">
        <f t="shared" si="12"/>
        <v>16044</v>
      </c>
      <c r="AD45" s="10">
        <f>VLOOKUP(+AE:AE,'FF4exp'!$E$11:$O$110,11)</f>
        <v>21</v>
      </c>
      <c r="AE45" s="10">
        <f t="shared" si="4"/>
        <v>64119</v>
      </c>
      <c r="AF45" s="10">
        <f>VLOOKUP(+AG:AG,'FF4exp'!$F$11:$O$110,10)</f>
        <v>16</v>
      </c>
      <c r="AG45" s="10">
        <f t="shared" si="3"/>
        <v>12361</v>
      </c>
      <c r="AH45" s="10">
        <f>VLOOKUP(+AI:AI,'FF4exp'!$H$11:$O$110,8)</f>
        <v>16</v>
      </c>
      <c r="AI45" s="10">
        <f t="shared" si="6"/>
        <v>12584</v>
      </c>
      <c r="AJ45" s="10">
        <f>VLOOKUP(+AK:AK,'FF4exp'!$I$11:$O$110,7)</f>
        <v>16</v>
      </c>
      <c r="AK45" s="10">
        <f t="shared" si="8"/>
        <v>10453</v>
      </c>
      <c r="AL45" s="10">
        <f>VLOOKUP(+AM:AM,'FF4exp'!$J$11:$O$110,6)</f>
        <v>16</v>
      </c>
      <c r="AM45" s="10">
        <f t="shared" si="9"/>
        <v>10453</v>
      </c>
      <c r="AN45" s="10">
        <f>VLOOKUP(+AO:AO,'FF4exp'!$L$11:$O$110,4)</f>
        <v>20</v>
      </c>
      <c r="AO45" s="10">
        <f t="shared" si="11"/>
        <v>30920</v>
      </c>
    </row>
    <row r="46" spans="1:41" ht="13.5">
      <c r="A46" t="s">
        <v>36</v>
      </c>
      <c r="B46">
        <v>0</v>
      </c>
      <c r="C46">
        <f>INT(+B:B/COUNTIF(D46:P46,"○"))</f>
        <v>0</v>
      </c>
      <c r="D46" s="18" t="s">
        <v>60</v>
      </c>
      <c r="E46" s="17" t="s">
        <v>59</v>
      </c>
      <c r="F46" s="18" t="s">
        <v>60</v>
      </c>
      <c r="G46" s="18" t="s">
        <v>60</v>
      </c>
      <c r="I46" t="s">
        <v>59</v>
      </c>
      <c r="J46" t="s">
        <v>59</v>
      </c>
      <c r="K46" t="s">
        <v>59</v>
      </c>
      <c r="L46" s="8" t="s">
        <v>60</v>
      </c>
      <c r="M46" t="s">
        <v>59</v>
      </c>
      <c r="N46" t="s">
        <v>59</v>
      </c>
      <c r="O46" t="s">
        <v>59</v>
      </c>
      <c r="R46" s="20">
        <f>VLOOKUP(+S:S,'FF4exp'!$C$11:$O$110,13)</f>
        <v>17</v>
      </c>
      <c r="S46" s="20">
        <f t="shared" si="1"/>
        <v>15444</v>
      </c>
      <c r="T46" s="20">
        <f>VLOOKUP(+U:U,'FF4exp'!$D$11:$O$110,12)</f>
        <v>13</v>
      </c>
      <c r="U46" s="20">
        <f t="shared" si="2"/>
        <v>8496</v>
      </c>
      <c r="V46" s="20">
        <f>VLOOKUP(+W:W,'FF4exp'!$G$11:$O$110,9)</f>
        <v>15</v>
      </c>
      <c r="W46" s="20">
        <f t="shared" si="5"/>
        <v>8856</v>
      </c>
      <c r="X46" s="20">
        <f>VLOOKUP(+Y:Y,'FF4exp'!$K$11:$O$110,5)</f>
        <v>1</v>
      </c>
      <c r="Y46" s="20">
        <f t="shared" si="10"/>
        <v>0</v>
      </c>
      <c r="AB46" s="10">
        <f>VLOOKUP(+AC:AC,'FF4exp'!$B$11:$O$110,14)</f>
        <v>17</v>
      </c>
      <c r="AC46" s="10">
        <f t="shared" si="12"/>
        <v>16044</v>
      </c>
      <c r="AD46" s="10">
        <f>VLOOKUP(+AE:AE,'FF4exp'!$E$11:$O$110,11)</f>
        <v>21</v>
      </c>
      <c r="AE46" s="10">
        <f t="shared" si="4"/>
        <v>64119</v>
      </c>
      <c r="AF46" s="10">
        <f>VLOOKUP(+AG:AG,'FF4exp'!$F$11:$O$110,10)</f>
        <v>16</v>
      </c>
      <c r="AG46" s="10">
        <f t="shared" si="3"/>
        <v>12361</v>
      </c>
      <c r="AH46" s="10">
        <f>VLOOKUP(+AI:AI,'FF4exp'!$H$11:$O$110,8)</f>
        <v>16</v>
      </c>
      <c r="AI46" s="10">
        <f t="shared" si="6"/>
        <v>12584</v>
      </c>
      <c r="AJ46" s="10">
        <f>VLOOKUP(+AK:AK,'FF4exp'!$I$11:$O$110,7)</f>
        <v>16</v>
      </c>
      <c r="AK46" s="10">
        <f t="shared" si="8"/>
        <v>10453</v>
      </c>
      <c r="AL46" s="10">
        <f>VLOOKUP(+AM:AM,'FF4exp'!$J$11:$O$110,6)</f>
        <v>16</v>
      </c>
      <c r="AM46" s="10">
        <f t="shared" si="9"/>
        <v>10453</v>
      </c>
      <c r="AN46" s="10">
        <f>VLOOKUP(+AO:AO,'FF4exp'!$L$11:$O$110,4)</f>
        <v>20</v>
      </c>
      <c r="AO46" s="10">
        <f t="shared" si="11"/>
        <v>30920</v>
      </c>
    </row>
    <row r="47" spans="1:41" ht="13.5">
      <c r="A47" t="s">
        <v>73</v>
      </c>
      <c r="E47" s="17" t="s">
        <v>66</v>
      </c>
      <c r="R47" s="20">
        <f>VLOOKUP(+S:S,'FF4exp'!$C$11:$O$110,13)</f>
        <v>17</v>
      </c>
      <c r="S47" s="20">
        <f t="shared" si="1"/>
        <v>15444</v>
      </c>
      <c r="T47" s="20">
        <f>VLOOKUP(+U:U,'FF4exp'!$D$11:$O$110,12)</f>
        <v>13</v>
      </c>
      <c r="U47" s="20">
        <f t="shared" si="2"/>
        <v>8496</v>
      </c>
      <c r="V47" s="20">
        <f>VLOOKUP(+W:W,'FF4exp'!$G$11:$O$110,9)</f>
        <v>15</v>
      </c>
      <c r="W47" s="20">
        <f t="shared" si="5"/>
        <v>8856</v>
      </c>
      <c r="X47" s="20">
        <f>VLOOKUP(+Y:Y,'FF4exp'!$K$11:$O$110,5)</f>
        <v>1</v>
      </c>
      <c r="Y47" s="20">
        <f t="shared" si="10"/>
        <v>0</v>
      </c>
      <c r="AB47" s="10">
        <f>VLOOKUP(+AC:AC,'FF4exp'!$B$11:$O$110,14)</f>
        <v>17</v>
      </c>
      <c r="AC47" s="10">
        <f t="shared" si="12"/>
        <v>16044</v>
      </c>
      <c r="AD47" s="10">
        <f>VLOOKUP(+AE:AE,'FF4exp'!$E$11:$O$110,11)</f>
        <v>21</v>
      </c>
      <c r="AE47" s="10">
        <f t="shared" si="4"/>
        <v>64119</v>
      </c>
      <c r="AF47" s="10">
        <f>VLOOKUP(+AG:AG,'FF4exp'!$F$11:$O$110,10)</f>
        <v>16</v>
      </c>
      <c r="AG47" s="10">
        <f t="shared" si="3"/>
        <v>12361</v>
      </c>
      <c r="AH47" s="10">
        <f>VLOOKUP(+AI:AI,'FF4exp'!$H$11:$O$110,8)</f>
        <v>16</v>
      </c>
      <c r="AI47" s="10">
        <f t="shared" si="6"/>
        <v>12584</v>
      </c>
      <c r="AJ47" s="10">
        <f>VLOOKUP(+AK:AK,'FF4exp'!$I$11:$O$110,7)</f>
        <v>16</v>
      </c>
      <c r="AK47" s="10">
        <f t="shared" si="8"/>
        <v>10453</v>
      </c>
      <c r="AL47" s="10">
        <f>VLOOKUP(+AM:AM,'FF4exp'!$J$11:$O$110,6)</f>
        <v>16</v>
      </c>
      <c r="AM47" s="10">
        <f t="shared" si="9"/>
        <v>10453</v>
      </c>
      <c r="AN47" s="10">
        <f>VLOOKUP(+AO:AO,'FF4exp'!$L$11:$O$110,4)</f>
        <v>20</v>
      </c>
      <c r="AO47" s="10">
        <f t="shared" si="11"/>
        <v>30920</v>
      </c>
    </row>
    <row r="48" spans="1:41" ht="13.5">
      <c r="A48" t="s">
        <v>37</v>
      </c>
      <c r="B48">
        <v>15001</v>
      </c>
      <c r="C48">
        <f>INT(+B:B/COUNTIF(D48:P48,"○"))</f>
        <v>15001</v>
      </c>
      <c r="D48" s="18" t="s">
        <v>58</v>
      </c>
      <c r="E48" s="18" t="s">
        <v>58</v>
      </c>
      <c r="F48" s="18" t="s">
        <v>58</v>
      </c>
      <c r="G48" s="23" t="s">
        <v>58</v>
      </c>
      <c r="I48" t="s">
        <v>59</v>
      </c>
      <c r="J48" t="s">
        <v>59</v>
      </c>
      <c r="K48" t="s">
        <v>59</v>
      </c>
      <c r="L48" s="8" t="s">
        <v>60</v>
      </c>
      <c r="M48" t="s">
        <v>59</v>
      </c>
      <c r="N48" t="s">
        <v>59</v>
      </c>
      <c r="O48" t="s">
        <v>59</v>
      </c>
      <c r="R48" s="20">
        <f>VLOOKUP(+S:S,'FF4exp'!$C$11:$O$110,13)</f>
        <v>17</v>
      </c>
      <c r="S48" s="20">
        <f t="shared" si="1"/>
        <v>15444</v>
      </c>
      <c r="T48" s="20">
        <f>VLOOKUP(+U:U,'FF4exp'!$D$11:$O$110,12)</f>
        <v>13</v>
      </c>
      <c r="U48" s="20">
        <f t="shared" si="2"/>
        <v>8496</v>
      </c>
      <c r="V48" s="20">
        <f>VLOOKUP(+W:W,'FF4exp'!$G$11:$O$110,9)</f>
        <v>15</v>
      </c>
      <c r="W48" s="20">
        <f t="shared" si="5"/>
        <v>8856</v>
      </c>
      <c r="X48" s="20">
        <f>VLOOKUP(+Y:Y,'FF4exp'!$K$11:$O$110,5)</f>
        <v>1</v>
      </c>
      <c r="Y48" s="20">
        <f t="shared" si="10"/>
        <v>0</v>
      </c>
      <c r="AB48" s="10">
        <f>VLOOKUP(+AC:AC,'FF4exp'!$B$11:$O$110,14)</f>
        <v>20</v>
      </c>
      <c r="AC48" s="10">
        <f t="shared" si="12"/>
        <v>31045</v>
      </c>
      <c r="AD48" s="10">
        <f>VLOOKUP(+AE:AE,'FF4exp'!$E$11:$O$110,11)</f>
        <v>22</v>
      </c>
      <c r="AE48" s="10">
        <f t="shared" si="4"/>
        <v>79120</v>
      </c>
      <c r="AF48" s="10">
        <f>VLOOKUP(+AG:AG,'FF4exp'!$F$11:$O$110,10)</f>
        <v>20</v>
      </c>
      <c r="AG48" s="10">
        <f t="shared" si="3"/>
        <v>27362</v>
      </c>
      <c r="AH48" s="10">
        <f>VLOOKUP(+AI:AI,'FF4exp'!$H$11:$O$110,8)</f>
        <v>20</v>
      </c>
      <c r="AI48" s="10">
        <f t="shared" si="6"/>
        <v>27585</v>
      </c>
      <c r="AJ48" s="10">
        <f>VLOOKUP(+AK:AK,'FF4exp'!$I$11:$O$110,7)</f>
        <v>20</v>
      </c>
      <c r="AK48" s="10">
        <f t="shared" si="8"/>
        <v>25454</v>
      </c>
      <c r="AL48" s="10">
        <f>VLOOKUP(+AM:AM,'FF4exp'!$J$11:$O$110,6)</f>
        <v>20</v>
      </c>
      <c r="AM48" s="10">
        <f t="shared" si="9"/>
        <v>25454</v>
      </c>
      <c r="AN48" s="10">
        <f>VLOOKUP(+AO:AO,'FF4exp'!$L$11:$O$110,4)</f>
        <v>23</v>
      </c>
      <c r="AO48" s="10">
        <f t="shared" si="11"/>
        <v>45921</v>
      </c>
    </row>
    <row r="49" spans="1:41" ht="13.5">
      <c r="A49" t="s">
        <v>38</v>
      </c>
      <c r="B49">
        <v>10101</v>
      </c>
      <c r="C49">
        <f>INT(+B:B/COUNTIF(D49:P49,"○"))</f>
        <v>10101</v>
      </c>
      <c r="D49" s="18" t="s">
        <v>58</v>
      </c>
      <c r="E49" s="18" t="s">
        <v>58</v>
      </c>
      <c r="F49" s="18" t="s">
        <v>58</v>
      </c>
      <c r="G49" s="23" t="s">
        <v>58</v>
      </c>
      <c r="I49" t="s">
        <v>59</v>
      </c>
      <c r="J49" t="s">
        <v>59</v>
      </c>
      <c r="K49" t="s">
        <v>59</v>
      </c>
      <c r="L49" s="8" t="s">
        <v>60</v>
      </c>
      <c r="M49" t="s">
        <v>59</v>
      </c>
      <c r="N49" t="s">
        <v>59</v>
      </c>
      <c r="O49" t="s">
        <v>59</v>
      </c>
      <c r="R49" s="20">
        <f>VLOOKUP(+S:S,'FF4exp'!$C$11:$O$110,13)</f>
        <v>17</v>
      </c>
      <c r="S49" s="20">
        <f t="shared" si="1"/>
        <v>15444</v>
      </c>
      <c r="T49" s="20">
        <f>VLOOKUP(+U:U,'FF4exp'!$D$11:$O$110,12)</f>
        <v>13</v>
      </c>
      <c r="U49" s="20">
        <f t="shared" si="2"/>
        <v>8496</v>
      </c>
      <c r="V49" s="20">
        <f>VLOOKUP(+W:W,'FF4exp'!$G$11:$O$110,9)</f>
        <v>15</v>
      </c>
      <c r="W49" s="20">
        <f t="shared" si="5"/>
        <v>8856</v>
      </c>
      <c r="X49" s="20">
        <f>VLOOKUP(+Y:Y,'FF4exp'!$K$11:$O$110,5)</f>
        <v>1</v>
      </c>
      <c r="Y49" s="20">
        <f t="shared" si="10"/>
        <v>0</v>
      </c>
      <c r="AB49" s="10">
        <f>VLOOKUP(+AC:AC,'FF4exp'!$B$11:$O$110,14)</f>
        <v>21</v>
      </c>
      <c r="AC49" s="10">
        <f t="shared" si="12"/>
        <v>41146</v>
      </c>
      <c r="AD49" s="10">
        <f>VLOOKUP(+AE:AE,'FF4exp'!$E$11:$O$110,11)</f>
        <v>23</v>
      </c>
      <c r="AE49" s="10">
        <f t="shared" si="4"/>
        <v>89221</v>
      </c>
      <c r="AF49" s="10">
        <f>VLOOKUP(+AG:AG,'FF4exp'!$F$11:$O$110,10)</f>
        <v>22</v>
      </c>
      <c r="AG49" s="10">
        <f t="shared" si="3"/>
        <v>37463</v>
      </c>
      <c r="AH49" s="10">
        <f>VLOOKUP(+AI:AI,'FF4exp'!$H$11:$O$110,8)</f>
        <v>22</v>
      </c>
      <c r="AI49" s="10">
        <f t="shared" si="6"/>
        <v>37686</v>
      </c>
      <c r="AJ49" s="10">
        <f>VLOOKUP(+AK:AK,'FF4exp'!$I$11:$O$110,7)</f>
        <v>22</v>
      </c>
      <c r="AK49" s="10">
        <f t="shared" si="8"/>
        <v>35555</v>
      </c>
      <c r="AL49" s="10">
        <f>VLOOKUP(+AM:AM,'FF4exp'!$J$11:$O$110,6)</f>
        <v>22</v>
      </c>
      <c r="AM49" s="10">
        <f t="shared" si="9"/>
        <v>35555</v>
      </c>
      <c r="AN49" s="10">
        <f>VLOOKUP(+AO:AO,'FF4exp'!$L$11:$O$110,4)</f>
        <v>24</v>
      </c>
      <c r="AO49" s="10">
        <f t="shared" si="11"/>
        <v>56022</v>
      </c>
    </row>
    <row r="50" spans="1:41" ht="13.5">
      <c r="A50" t="s">
        <v>39</v>
      </c>
      <c r="B50">
        <v>5790</v>
      </c>
      <c r="C50">
        <f>INT(+B:B/COUNTIF(D50:P50,"○"))</f>
        <v>5790</v>
      </c>
      <c r="D50" s="18" t="s">
        <v>58</v>
      </c>
      <c r="E50" s="18" t="s">
        <v>58</v>
      </c>
      <c r="F50" s="18" t="s">
        <v>58</v>
      </c>
      <c r="G50" s="23" t="s">
        <v>58</v>
      </c>
      <c r="I50" t="s">
        <v>59</v>
      </c>
      <c r="J50" t="s">
        <v>59</v>
      </c>
      <c r="K50" t="s">
        <v>59</v>
      </c>
      <c r="L50" s="8" t="s">
        <v>60</v>
      </c>
      <c r="M50" t="s">
        <v>59</v>
      </c>
      <c r="N50" t="s">
        <v>59</v>
      </c>
      <c r="O50" t="s">
        <v>59</v>
      </c>
      <c r="R50" s="20">
        <f>VLOOKUP(+S:S,'FF4exp'!$C$11:$O$110,13)</f>
        <v>17</v>
      </c>
      <c r="S50" s="20">
        <f t="shared" si="1"/>
        <v>15444</v>
      </c>
      <c r="T50" s="20">
        <f>VLOOKUP(+U:U,'FF4exp'!$D$11:$O$110,12)</f>
        <v>13</v>
      </c>
      <c r="U50" s="20">
        <f t="shared" si="2"/>
        <v>8496</v>
      </c>
      <c r="V50" s="20">
        <f>VLOOKUP(+W:W,'FF4exp'!$G$11:$O$110,9)</f>
        <v>15</v>
      </c>
      <c r="W50" s="20">
        <f t="shared" si="5"/>
        <v>8856</v>
      </c>
      <c r="X50" s="20">
        <f>VLOOKUP(+Y:Y,'FF4exp'!$K$11:$O$110,5)</f>
        <v>1</v>
      </c>
      <c r="Y50" s="20">
        <f t="shared" si="10"/>
        <v>0</v>
      </c>
      <c r="AB50" s="10">
        <f>VLOOKUP(+AC:AC,'FF4exp'!$B$11:$O$110,14)</f>
        <v>22</v>
      </c>
      <c r="AC50" s="10">
        <f t="shared" si="12"/>
        <v>46936</v>
      </c>
      <c r="AD50" s="10">
        <f>VLOOKUP(+AE:AE,'FF4exp'!$E$11:$O$110,11)</f>
        <v>24</v>
      </c>
      <c r="AE50" s="10">
        <f t="shared" si="4"/>
        <v>95011</v>
      </c>
      <c r="AF50" s="10">
        <f>VLOOKUP(+AG:AG,'FF4exp'!$F$11:$O$110,10)</f>
        <v>23</v>
      </c>
      <c r="AG50" s="10">
        <f t="shared" si="3"/>
        <v>43253</v>
      </c>
      <c r="AH50" s="10">
        <f>VLOOKUP(+AI:AI,'FF4exp'!$H$11:$O$110,8)</f>
        <v>23</v>
      </c>
      <c r="AI50" s="10">
        <f t="shared" si="6"/>
        <v>43476</v>
      </c>
      <c r="AJ50" s="10">
        <f>VLOOKUP(+AK:AK,'FF4exp'!$I$11:$O$110,7)</f>
        <v>23</v>
      </c>
      <c r="AK50" s="10">
        <f t="shared" si="8"/>
        <v>41345</v>
      </c>
      <c r="AL50" s="10">
        <f>VLOOKUP(+AM:AM,'FF4exp'!$J$11:$O$110,6)</f>
        <v>23</v>
      </c>
      <c r="AM50" s="10">
        <f t="shared" si="9"/>
        <v>41345</v>
      </c>
      <c r="AN50" s="10">
        <f>VLOOKUP(+AO:AO,'FF4exp'!$L$11:$O$110,4)</f>
        <v>24</v>
      </c>
      <c r="AO50" s="10">
        <f t="shared" si="11"/>
        <v>61812</v>
      </c>
    </row>
    <row r="51" spans="1:41" ht="13.5">
      <c r="A51" t="s">
        <v>74</v>
      </c>
      <c r="L51" t="s">
        <v>65</v>
      </c>
      <c r="R51" s="20">
        <f>VLOOKUP(+S:S,'FF4exp'!$C$11:$O$110,13)</f>
        <v>17</v>
      </c>
      <c r="S51" s="20">
        <f t="shared" si="1"/>
        <v>15444</v>
      </c>
      <c r="T51" s="20">
        <f>VLOOKUP(+U:U,'FF4exp'!$D$11:$O$110,12)</f>
        <v>13</v>
      </c>
      <c r="U51" s="20">
        <f t="shared" si="2"/>
        <v>8496</v>
      </c>
      <c r="V51" s="20">
        <f>VLOOKUP(+W:W,'FF4exp'!$G$11:$O$110,9)</f>
        <v>15</v>
      </c>
      <c r="W51" s="20">
        <f t="shared" si="5"/>
        <v>8856</v>
      </c>
      <c r="X51" s="20">
        <f>VLOOKUP(+Y:Y,'FF4exp'!$K$11:$O$110,5)</f>
        <v>1</v>
      </c>
      <c r="Y51" s="20">
        <f t="shared" si="10"/>
        <v>0</v>
      </c>
      <c r="AB51" s="10">
        <f>VLOOKUP(+AC:AC,'FF4exp'!$B$11:$O$110,14)</f>
        <v>22</v>
      </c>
      <c r="AC51" s="10">
        <f t="shared" si="12"/>
        <v>46936</v>
      </c>
      <c r="AD51" s="10">
        <f>VLOOKUP(+AE:AE,'FF4exp'!$E$11:$O$110,11)</f>
        <v>24</v>
      </c>
      <c r="AE51" s="10">
        <f t="shared" si="4"/>
        <v>95011</v>
      </c>
      <c r="AF51" s="10">
        <f>VLOOKUP(+AG:AG,'FF4exp'!$F$11:$O$110,10)</f>
        <v>23</v>
      </c>
      <c r="AG51" s="10">
        <f t="shared" si="3"/>
        <v>43253</v>
      </c>
      <c r="AH51" s="10">
        <f>VLOOKUP(+AI:AI,'FF4exp'!$H$11:$O$110,8)</f>
        <v>23</v>
      </c>
      <c r="AI51" s="10">
        <f t="shared" si="6"/>
        <v>43476</v>
      </c>
      <c r="AJ51" s="10">
        <f>VLOOKUP(+AK:AK,'FF4exp'!$I$11:$O$110,7)</f>
        <v>23</v>
      </c>
      <c r="AK51" s="10">
        <f t="shared" si="8"/>
        <v>41345</v>
      </c>
      <c r="AL51" s="10">
        <f>VLOOKUP(+AM:AM,'FF4exp'!$J$11:$O$110,6)</f>
        <v>23</v>
      </c>
      <c r="AM51" s="10">
        <f t="shared" si="9"/>
        <v>41345</v>
      </c>
      <c r="AN51" s="10">
        <f>VLOOKUP(+AO:AO,'FF4exp'!$L$11:$O$110,4)</f>
        <v>24</v>
      </c>
      <c r="AO51" s="10">
        <f t="shared" si="11"/>
        <v>61812</v>
      </c>
    </row>
    <row r="52" spans="1:41" ht="13.5">
      <c r="A52" t="s">
        <v>75</v>
      </c>
      <c r="H52" s="17" t="s">
        <v>66</v>
      </c>
      <c r="R52" s="20">
        <f>VLOOKUP(+S:S,'FF4exp'!$C$11:$O$110,13)</f>
        <v>17</v>
      </c>
      <c r="S52" s="20">
        <f t="shared" si="1"/>
        <v>15444</v>
      </c>
      <c r="T52" s="20">
        <f>VLOOKUP(+U:U,'FF4exp'!$D$11:$O$110,12)</f>
        <v>13</v>
      </c>
      <c r="U52" s="20">
        <f t="shared" si="2"/>
        <v>8496</v>
      </c>
      <c r="V52" s="20">
        <f>VLOOKUP(+W:W,'FF4exp'!$G$11:$O$110,9)</f>
        <v>15</v>
      </c>
      <c r="W52" s="20">
        <f t="shared" si="5"/>
        <v>8856</v>
      </c>
      <c r="X52" s="20">
        <f>VLOOKUP(+Y:Y,'FF4exp'!$K$11:$O$110,5)</f>
        <v>1</v>
      </c>
      <c r="Y52" s="20">
        <f t="shared" si="10"/>
        <v>0</v>
      </c>
      <c r="Z52" s="20">
        <f>VLOOKUP(+AA:AA,'FF4exp'!$M$11:$O$110,3)</f>
        <v>25</v>
      </c>
      <c r="AA52" s="20">
        <v>64777</v>
      </c>
      <c r="AB52" s="10">
        <f>VLOOKUP(+AC:AC,'FF4exp'!$B$11:$O$110,14)</f>
        <v>22</v>
      </c>
      <c r="AC52" s="10">
        <f t="shared" si="12"/>
        <v>46936</v>
      </c>
      <c r="AD52" s="10">
        <f>VLOOKUP(+AE:AE,'FF4exp'!$E$11:$O$110,11)</f>
        <v>24</v>
      </c>
      <c r="AE52" s="10">
        <f t="shared" si="4"/>
        <v>95011</v>
      </c>
      <c r="AF52" s="10">
        <f>VLOOKUP(+AG:AG,'FF4exp'!$F$11:$O$110,10)</f>
        <v>23</v>
      </c>
      <c r="AG52" s="10">
        <f t="shared" si="3"/>
        <v>43253</v>
      </c>
      <c r="AH52" s="10">
        <f>VLOOKUP(+AI:AI,'FF4exp'!$H$11:$O$110,8)</f>
        <v>23</v>
      </c>
      <c r="AI52" s="10">
        <f t="shared" si="6"/>
        <v>43476</v>
      </c>
      <c r="AJ52" s="10">
        <f>VLOOKUP(+AK:AK,'FF4exp'!$I$11:$O$110,7)</f>
        <v>23</v>
      </c>
      <c r="AK52" s="10">
        <f t="shared" si="8"/>
        <v>41345</v>
      </c>
      <c r="AL52" s="10">
        <f>VLOOKUP(+AM:AM,'FF4exp'!$J$11:$O$110,6)</f>
        <v>23</v>
      </c>
      <c r="AM52" s="10">
        <f t="shared" si="9"/>
        <v>41345</v>
      </c>
      <c r="AN52" s="10">
        <f>VLOOKUP(+AO:AO,'FF4exp'!$L$11:$O$110,4)</f>
        <v>24</v>
      </c>
      <c r="AO52" s="10">
        <f t="shared" si="11"/>
        <v>61812</v>
      </c>
    </row>
    <row r="53" spans="1:41" ht="13.5">
      <c r="A53" t="s">
        <v>40</v>
      </c>
      <c r="B53">
        <v>18000</v>
      </c>
      <c r="C53">
        <f>INT(+B:B/COUNTIF(D53:P53,"○"))</f>
        <v>9000</v>
      </c>
      <c r="D53" s="18" t="s">
        <v>60</v>
      </c>
      <c r="E53" s="18" t="s">
        <v>58</v>
      </c>
      <c r="F53" s="18" t="s">
        <v>58</v>
      </c>
      <c r="G53" s="23" t="s">
        <v>58</v>
      </c>
      <c r="H53" s="18" t="s">
        <v>60</v>
      </c>
      <c r="I53" t="s">
        <v>59</v>
      </c>
      <c r="J53" t="s">
        <v>59</v>
      </c>
      <c r="K53" t="s">
        <v>59</v>
      </c>
      <c r="L53" t="s">
        <v>59</v>
      </c>
      <c r="M53" t="s">
        <v>59</v>
      </c>
      <c r="N53" t="s">
        <v>59</v>
      </c>
      <c r="O53" t="s">
        <v>59</v>
      </c>
      <c r="R53" s="20">
        <f>VLOOKUP(+S:S,'FF4exp'!$C$11:$O$110,13)</f>
        <v>20</v>
      </c>
      <c r="S53" s="20">
        <f t="shared" si="1"/>
        <v>24444</v>
      </c>
      <c r="T53" s="20">
        <f>VLOOKUP(+U:U,'FF4exp'!$D$11:$O$110,12)</f>
        <v>13</v>
      </c>
      <c r="U53" s="20">
        <f t="shared" si="2"/>
        <v>8496</v>
      </c>
      <c r="V53" s="20">
        <f>VLOOKUP(+W:W,'FF4exp'!$G$11:$O$110,9)</f>
        <v>15</v>
      </c>
      <c r="W53" s="20">
        <f t="shared" si="5"/>
        <v>8856</v>
      </c>
      <c r="X53" s="20">
        <f>VLOOKUP(+Y:Y,'FF4exp'!$K$11:$O$110,5)</f>
        <v>1</v>
      </c>
      <c r="Y53" s="20">
        <f t="shared" si="10"/>
        <v>0</v>
      </c>
      <c r="Z53" s="20">
        <f>VLOOKUP(+AA:AA,'FF4exp'!$M$11:$O$110,3)</f>
        <v>25</v>
      </c>
      <c r="AA53" s="20">
        <f aca="true" t="shared" si="13" ref="AA53:AA61">AA52+IF(OR(+H$1:H$65536="○",+H$1:H$65536="離"),+$C:$C)</f>
        <v>73777</v>
      </c>
      <c r="AB53" s="10">
        <f>VLOOKUP(+AC:AC,'FF4exp'!$B$11:$O$110,14)</f>
        <v>23</v>
      </c>
      <c r="AC53" s="10">
        <f t="shared" si="12"/>
        <v>55936</v>
      </c>
      <c r="AD53" s="10">
        <f>VLOOKUP(+AE:AE,'FF4exp'!$E$11:$O$110,11)</f>
        <v>24</v>
      </c>
      <c r="AE53" s="10">
        <f t="shared" si="4"/>
        <v>104011</v>
      </c>
      <c r="AF53" s="10">
        <f>VLOOKUP(+AG:AG,'FF4exp'!$F$11:$O$110,10)</f>
        <v>24</v>
      </c>
      <c r="AG53" s="10">
        <f t="shared" si="3"/>
        <v>52253</v>
      </c>
      <c r="AH53" s="10">
        <f>VLOOKUP(+AI:AI,'FF4exp'!$H$11:$O$110,8)</f>
        <v>24</v>
      </c>
      <c r="AI53" s="10">
        <f t="shared" si="6"/>
        <v>52476</v>
      </c>
      <c r="AJ53" s="10">
        <f>VLOOKUP(+AK:AK,'FF4exp'!$I$11:$O$110,7)</f>
        <v>24</v>
      </c>
      <c r="AK53" s="10">
        <f t="shared" si="8"/>
        <v>50345</v>
      </c>
      <c r="AL53" s="10">
        <f>VLOOKUP(+AM:AM,'FF4exp'!$J$11:$O$110,6)</f>
        <v>24</v>
      </c>
      <c r="AM53" s="10">
        <f t="shared" si="9"/>
        <v>50345</v>
      </c>
      <c r="AN53" s="10">
        <f>VLOOKUP(+AO:AO,'FF4exp'!$L$11:$O$110,4)</f>
        <v>25</v>
      </c>
      <c r="AO53" s="10">
        <f t="shared" si="11"/>
        <v>70812</v>
      </c>
    </row>
    <row r="54" spans="1:43" s="1" customFormat="1" ht="13.5">
      <c r="A54" t="s">
        <v>63</v>
      </c>
      <c r="B54"/>
      <c r="C54"/>
      <c r="D54" s="17" t="s">
        <v>65</v>
      </c>
      <c r="E54" s="17"/>
      <c r="F54" s="17"/>
      <c r="G54" s="17"/>
      <c r="H54" s="17"/>
      <c r="I54"/>
      <c r="J54"/>
      <c r="K54"/>
      <c r="L54"/>
      <c r="M54"/>
      <c r="N54"/>
      <c r="O54"/>
      <c r="P54"/>
      <c r="Q54"/>
      <c r="R54" s="20">
        <f>VLOOKUP(+S:S,'FF4exp'!$C$11:$O$110,13)</f>
        <v>20</v>
      </c>
      <c r="S54" s="20">
        <f t="shared" si="1"/>
        <v>24444</v>
      </c>
      <c r="T54" s="20">
        <f>VLOOKUP(+U:U,'FF4exp'!$D$11:$O$110,12)</f>
        <v>13</v>
      </c>
      <c r="U54" s="20">
        <f t="shared" si="2"/>
        <v>8496</v>
      </c>
      <c r="V54" s="20">
        <f>VLOOKUP(+W:W,'FF4exp'!$G$11:$O$110,9)</f>
        <v>15</v>
      </c>
      <c r="W54" s="20">
        <f t="shared" si="5"/>
        <v>8856</v>
      </c>
      <c r="X54" s="20">
        <f>VLOOKUP(+Y:Y,'FF4exp'!$K$11:$O$110,5)</f>
        <v>1</v>
      </c>
      <c r="Y54" s="20">
        <f t="shared" si="10"/>
        <v>0</v>
      </c>
      <c r="Z54" s="20">
        <f>VLOOKUP(+AA:AA,'FF4exp'!$M$11:$O$110,3)</f>
        <v>25</v>
      </c>
      <c r="AA54" s="20">
        <f t="shared" si="13"/>
        <v>73777</v>
      </c>
      <c r="AB54" s="10">
        <f>VLOOKUP(+AC:AC,'FF4exp'!$B$11:$O$110,14)</f>
        <v>23</v>
      </c>
      <c r="AC54" s="10">
        <f t="shared" si="12"/>
        <v>55936</v>
      </c>
      <c r="AD54" s="10">
        <f>VLOOKUP(+AE:AE,'FF4exp'!$E$11:$O$110,11)</f>
        <v>24</v>
      </c>
      <c r="AE54" s="10">
        <f t="shared" si="4"/>
        <v>104011</v>
      </c>
      <c r="AF54" s="10">
        <f>VLOOKUP(+AG:AG,'FF4exp'!$F$11:$O$110,10)</f>
        <v>24</v>
      </c>
      <c r="AG54" s="10">
        <f t="shared" si="3"/>
        <v>52253</v>
      </c>
      <c r="AH54" s="10">
        <f>VLOOKUP(+AI:AI,'FF4exp'!$H$11:$O$110,8)</f>
        <v>24</v>
      </c>
      <c r="AI54" s="10">
        <f t="shared" si="6"/>
        <v>52476</v>
      </c>
      <c r="AJ54" s="10">
        <f>VLOOKUP(+AK:AK,'FF4exp'!$I$11:$O$110,7)</f>
        <v>24</v>
      </c>
      <c r="AK54" s="10">
        <f t="shared" si="8"/>
        <v>50345</v>
      </c>
      <c r="AL54" s="10">
        <f>VLOOKUP(+AM:AM,'FF4exp'!$J$11:$O$110,6)</f>
        <v>24</v>
      </c>
      <c r="AM54" s="10">
        <f t="shared" si="9"/>
        <v>50345</v>
      </c>
      <c r="AN54" s="10">
        <f>VLOOKUP(+AO:AO,'FF4exp'!$L$11:$O$110,4)</f>
        <v>25</v>
      </c>
      <c r="AO54" s="10">
        <f t="shared" si="11"/>
        <v>70812</v>
      </c>
      <c r="AP54" s="10"/>
      <c r="AQ54" s="10"/>
    </row>
    <row r="55" spans="1:43" s="1" customFormat="1" ht="13.5">
      <c r="A55" t="s">
        <v>77</v>
      </c>
      <c r="B55"/>
      <c r="C55"/>
      <c r="D55" s="17"/>
      <c r="E55" s="17"/>
      <c r="F55" s="17"/>
      <c r="G55" s="17"/>
      <c r="H55" s="17"/>
      <c r="I55"/>
      <c r="J55"/>
      <c r="K55"/>
      <c r="L55"/>
      <c r="M55"/>
      <c r="N55"/>
      <c r="O55"/>
      <c r="P55" t="s">
        <v>66</v>
      </c>
      <c r="Q55"/>
      <c r="R55" s="20">
        <f>VLOOKUP(+S:S,'FF4exp'!$C$11:$O$110,13)</f>
        <v>20</v>
      </c>
      <c r="S55" s="20">
        <f t="shared" si="1"/>
        <v>24444</v>
      </c>
      <c r="T55" s="20">
        <f>VLOOKUP(+U:U,'FF4exp'!$D$11:$O$110,12)</f>
        <v>13</v>
      </c>
      <c r="U55" s="20">
        <f t="shared" si="2"/>
        <v>8496</v>
      </c>
      <c r="V55" s="20">
        <f>VLOOKUP(+W:W,'FF4exp'!$G$11:$O$110,9)</f>
        <v>15</v>
      </c>
      <c r="W55" s="20">
        <f t="shared" si="5"/>
        <v>8856</v>
      </c>
      <c r="X55" s="20">
        <f>VLOOKUP(+Y:Y,'FF4exp'!$K$11:$O$110,5)</f>
        <v>1</v>
      </c>
      <c r="Y55" s="20">
        <f t="shared" si="10"/>
        <v>0</v>
      </c>
      <c r="Z55" s="20">
        <f>VLOOKUP(+AA:AA,'FF4exp'!$M$11:$O$110,3)</f>
        <v>25</v>
      </c>
      <c r="AA55" s="20">
        <f t="shared" si="13"/>
        <v>73777</v>
      </c>
      <c r="AB55" s="10">
        <f>VLOOKUP(+AC:AC,'FF4exp'!$B$11:$O$110,14)</f>
        <v>23</v>
      </c>
      <c r="AC55" s="10">
        <f t="shared" si="12"/>
        <v>55936</v>
      </c>
      <c r="AD55" s="10">
        <f>VLOOKUP(+AE:AE,'FF4exp'!$E$11:$O$110,11)</f>
        <v>24</v>
      </c>
      <c r="AE55" s="10">
        <f t="shared" si="4"/>
        <v>104011</v>
      </c>
      <c r="AF55" s="10">
        <f>VLOOKUP(+AG:AG,'FF4exp'!$F$11:$O$110,10)</f>
        <v>24</v>
      </c>
      <c r="AG55" s="10">
        <f t="shared" si="3"/>
        <v>52253</v>
      </c>
      <c r="AH55" s="10">
        <f>VLOOKUP(+AI:AI,'FF4exp'!$H$11:$O$110,8)</f>
        <v>24</v>
      </c>
      <c r="AI55" s="10">
        <f t="shared" si="6"/>
        <v>52476</v>
      </c>
      <c r="AJ55" s="10">
        <f>VLOOKUP(+AK:AK,'FF4exp'!$I$11:$O$110,7)</f>
        <v>24</v>
      </c>
      <c r="AK55" s="10">
        <f t="shared" si="8"/>
        <v>50345</v>
      </c>
      <c r="AL55" s="10">
        <f>VLOOKUP(+AM:AM,'FF4exp'!$J$11:$O$110,6)</f>
        <v>24</v>
      </c>
      <c r="AM55" s="10">
        <f t="shared" si="9"/>
        <v>50345</v>
      </c>
      <c r="AN55" s="10">
        <f>VLOOKUP(+AO:AO,'FF4exp'!$L$11:$O$110,4)</f>
        <v>25</v>
      </c>
      <c r="AO55" s="10">
        <f t="shared" si="11"/>
        <v>70812</v>
      </c>
      <c r="AP55" s="10">
        <f>VLOOKUP(+AQ:AQ,'FF4exp'!$N$11:$O$110,2)</f>
        <v>50</v>
      </c>
      <c r="AQ55" s="10">
        <v>1007865</v>
      </c>
    </row>
    <row r="56" spans="1:43" s="1" customFormat="1" ht="13.5">
      <c r="A56" t="s">
        <v>88</v>
      </c>
      <c r="B56">
        <v>40000</v>
      </c>
      <c r="C56">
        <f>INT(+B:B/COUNTIF(D56:P56,"○"))</f>
        <v>40000</v>
      </c>
      <c r="D56" s="17" t="s">
        <v>59</v>
      </c>
      <c r="E56" s="18" t="s">
        <v>58</v>
      </c>
      <c r="F56" s="18" t="s">
        <v>58</v>
      </c>
      <c r="G56" s="23" t="s">
        <v>58</v>
      </c>
      <c r="H56" s="18" t="s">
        <v>58</v>
      </c>
      <c r="I56" t="s">
        <v>59</v>
      </c>
      <c r="J56" t="s">
        <v>59</v>
      </c>
      <c r="K56" t="s">
        <v>59</v>
      </c>
      <c r="L56" t="s">
        <v>59</v>
      </c>
      <c r="M56" t="s">
        <v>59</v>
      </c>
      <c r="N56" t="s">
        <v>59</v>
      </c>
      <c r="O56" t="s">
        <v>59</v>
      </c>
      <c r="P56" s="8" t="s">
        <v>60</v>
      </c>
      <c r="Q56"/>
      <c r="R56" s="20">
        <f>VLOOKUP(+S:S,'FF4exp'!$C$11:$O$110,13)</f>
        <v>26</v>
      </c>
      <c r="S56" s="20">
        <f t="shared" si="1"/>
        <v>64444</v>
      </c>
      <c r="T56" s="20">
        <f>VLOOKUP(+U:U,'FF4exp'!$D$11:$O$110,12)</f>
        <v>13</v>
      </c>
      <c r="U56" s="20">
        <f t="shared" si="2"/>
        <v>8496</v>
      </c>
      <c r="V56" s="20">
        <f>VLOOKUP(+W:W,'FF4exp'!$G$11:$O$110,9)</f>
        <v>15</v>
      </c>
      <c r="W56" s="20">
        <f t="shared" si="5"/>
        <v>8856</v>
      </c>
      <c r="X56" s="20">
        <f>VLOOKUP(+Y:Y,'FF4exp'!$K$11:$O$110,5)</f>
        <v>1</v>
      </c>
      <c r="Y56" s="20">
        <f t="shared" si="10"/>
        <v>0</v>
      </c>
      <c r="Z56" s="20">
        <f>VLOOKUP(+AA:AA,'FF4exp'!$M$11:$O$110,3)</f>
        <v>25</v>
      </c>
      <c r="AA56" s="20">
        <f t="shared" si="13"/>
        <v>73777</v>
      </c>
      <c r="AB56" s="10">
        <f>VLOOKUP(+AC:AC,'FF4exp'!$B$11:$O$110,14)</f>
        <v>27</v>
      </c>
      <c r="AC56" s="10">
        <f t="shared" si="12"/>
        <v>95936</v>
      </c>
      <c r="AD56" s="10">
        <f>VLOOKUP(+AE:AE,'FF4exp'!$E$11:$O$110,11)</f>
        <v>27</v>
      </c>
      <c r="AE56" s="10">
        <f t="shared" si="4"/>
        <v>144011</v>
      </c>
      <c r="AF56" s="10">
        <f>VLOOKUP(+AG:AG,'FF4exp'!$F$11:$O$110,10)</f>
        <v>28</v>
      </c>
      <c r="AG56" s="10">
        <f t="shared" si="3"/>
        <v>92253</v>
      </c>
      <c r="AH56" s="10">
        <f>VLOOKUP(+AI:AI,'FF4exp'!$H$11:$O$110,8)</f>
        <v>28</v>
      </c>
      <c r="AI56" s="10">
        <f t="shared" si="6"/>
        <v>92476</v>
      </c>
      <c r="AJ56" s="10">
        <f>VLOOKUP(+AK:AK,'FF4exp'!$I$11:$O$110,7)</f>
        <v>28</v>
      </c>
      <c r="AK56" s="10">
        <f t="shared" si="8"/>
        <v>90345</v>
      </c>
      <c r="AL56" s="10">
        <f>VLOOKUP(+AM:AM,'FF4exp'!$J$11:$O$110,6)</f>
        <v>28</v>
      </c>
      <c r="AM56" s="10">
        <f t="shared" si="9"/>
        <v>90345</v>
      </c>
      <c r="AN56" s="10">
        <f>VLOOKUP(+AO:AO,'FF4exp'!$L$11:$O$110,4)</f>
        <v>29</v>
      </c>
      <c r="AO56" s="10">
        <f t="shared" si="11"/>
        <v>110812</v>
      </c>
      <c r="AP56" s="10">
        <f>VLOOKUP(+AQ:AQ,'FF4exp'!$N$11:$O$110,2)</f>
        <v>50</v>
      </c>
      <c r="AQ56" s="10">
        <f aca="true" t="shared" si="14" ref="AQ56:AQ61">AQ55+IF(OR(+P$1:P$65536="○",+P$1:P$65536="離"),+$C:$C)</f>
        <v>1047865</v>
      </c>
    </row>
    <row r="57" spans="1:43" s="1" customFormat="1" ht="13.5">
      <c r="A57" t="s">
        <v>41</v>
      </c>
      <c r="B57">
        <v>50000</v>
      </c>
      <c r="C57">
        <f>INT(+B:B/COUNTIF(D57:P57,"○"))</f>
        <v>50000</v>
      </c>
      <c r="D57" s="17" t="s">
        <v>59</v>
      </c>
      <c r="E57" s="18" t="s">
        <v>58</v>
      </c>
      <c r="F57" s="18" t="s">
        <v>58</v>
      </c>
      <c r="G57" s="23" t="s">
        <v>58</v>
      </c>
      <c r="H57" s="18" t="s">
        <v>58</v>
      </c>
      <c r="I57" t="s">
        <v>59</v>
      </c>
      <c r="J57" t="s">
        <v>59</v>
      </c>
      <c r="K57" t="s">
        <v>59</v>
      </c>
      <c r="L57" t="s">
        <v>59</v>
      </c>
      <c r="M57" t="s">
        <v>59</v>
      </c>
      <c r="N57" t="s">
        <v>59</v>
      </c>
      <c r="O57" t="s">
        <v>59</v>
      </c>
      <c r="P57" s="8" t="s">
        <v>60</v>
      </c>
      <c r="Q57"/>
      <c r="R57" s="20">
        <f>VLOOKUP(+S:S,'FF4exp'!$C$11:$O$110,13)</f>
        <v>30</v>
      </c>
      <c r="S57" s="20">
        <f t="shared" si="1"/>
        <v>114444</v>
      </c>
      <c r="T57" s="20">
        <f>VLOOKUP(+U:U,'FF4exp'!$D$11:$O$110,12)</f>
        <v>13</v>
      </c>
      <c r="U57" s="20">
        <f t="shared" si="2"/>
        <v>8496</v>
      </c>
      <c r="V57" s="20">
        <f>VLOOKUP(+W:W,'FF4exp'!$G$11:$O$110,9)</f>
        <v>15</v>
      </c>
      <c r="W57" s="20">
        <f t="shared" si="5"/>
        <v>8856</v>
      </c>
      <c r="X57" s="20">
        <f>VLOOKUP(+Y:Y,'FF4exp'!$K$11:$O$110,5)</f>
        <v>1</v>
      </c>
      <c r="Y57" s="20">
        <f t="shared" si="10"/>
        <v>0</v>
      </c>
      <c r="Z57" s="20">
        <f>VLOOKUP(+AA:AA,'FF4exp'!$M$11:$O$110,3)</f>
        <v>25</v>
      </c>
      <c r="AA57" s="20">
        <f t="shared" si="13"/>
        <v>73777</v>
      </c>
      <c r="AB57" s="10">
        <f>VLOOKUP(+AC:AC,'FF4exp'!$B$11:$O$110,14)</f>
        <v>30</v>
      </c>
      <c r="AC57" s="10">
        <f t="shared" si="12"/>
        <v>145936</v>
      </c>
      <c r="AD57" s="10">
        <f>VLOOKUP(+AE:AE,'FF4exp'!$E$11:$O$110,11)</f>
        <v>30</v>
      </c>
      <c r="AE57" s="10">
        <f t="shared" si="4"/>
        <v>194011</v>
      </c>
      <c r="AF57" s="10">
        <f>VLOOKUP(+AG:AG,'FF4exp'!$F$11:$O$110,10)</f>
        <v>31</v>
      </c>
      <c r="AG57" s="10">
        <f t="shared" si="3"/>
        <v>142253</v>
      </c>
      <c r="AH57" s="10">
        <f>VLOOKUP(+AI:AI,'FF4exp'!$H$11:$O$110,8)</f>
        <v>31</v>
      </c>
      <c r="AI57" s="10">
        <f t="shared" si="6"/>
        <v>142476</v>
      </c>
      <c r="AJ57" s="10">
        <f>VLOOKUP(+AK:AK,'FF4exp'!$I$11:$O$110,7)</f>
        <v>32</v>
      </c>
      <c r="AK57" s="10">
        <f t="shared" si="8"/>
        <v>140345</v>
      </c>
      <c r="AL57" s="10">
        <f>VLOOKUP(+AM:AM,'FF4exp'!$J$11:$O$110,6)</f>
        <v>32</v>
      </c>
      <c r="AM57" s="10">
        <f t="shared" si="9"/>
        <v>140345</v>
      </c>
      <c r="AN57" s="10">
        <f>VLOOKUP(+AO:AO,'FF4exp'!$L$11:$O$110,4)</f>
        <v>32</v>
      </c>
      <c r="AO57" s="10">
        <f t="shared" si="11"/>
        <v>160812</v>
      </c>
      <c r="AP57" s="10">
        <f>VLOOKUP(+AQ:AQ,'FF4exp'!$N$11:$O$110,2)</f>
        <v>51</v>
      </c>
      <c r="AQ57" s="10">
        <f t="shared" si="14"/>
        <v>1097865</v>
      </c>
    </row>
    <row r="58" spans="1:43" s="1" customFormat="1" ht="13.5">
      <c r="A58" t="s">
        <v>85</v>
      </c>
      <c r="B58"/>
      <c r="C58"/>
      <c r="D58" s="17"/>
      <c r="E58" s="17"/>
      <c r="F58" s="17"/>
      <c r="G58" s="17"/>
      <c r="H58" s="17"/>
      <c r="I58"/>
      <c r="J58"/>
      <c r="K58"/>
      <c r="L58"/>
      <c r="M58"/>
      <c r="N58"/>
      <c r="O58"/>
      <c r="P58" t="s">
        <v>65</v>
      </c>
      <c r="Q58"/>
      <c r="R58" s="20">
        <f>VLOOKUP(+S:S,'FF4exp'!$C$11:$O$110,13)</f>
        <v>30</v>
      </c>
      <c r="S58" s="20">
        <f t="shared" si="1"/>
        <v>114444</v>
      </c>
      <c r="T58" s="20">
        <f>VLOOKUP(+U:U,'FF4exp'!$D$11:$O$110,12)</f>
        <v>13</v>
      </c>
      <c r="U58" s="20">
        <f t="shared" si="2"/>
        <v>8496</v>
      </c>
      <c r="V58" s="20">
        <f>VLOOKUP(+W:W,'FF4exp'!$G$11:$O$110,9)</f>
        <v>15</v>
      </c>
      <c r="W58" s="20">
        <f t="shared" si="5"/>
        <v>8856</v>
      </c>
      <c r="X58" s="20">
        <f>VLOOKUP(+Y:Y,'FF4exp'!$K$11:$O$110,5)</f>
        <v>1</v>
      </c>
      <c r="Y58" s="20">
        <f t="shared" si="10"/>
        <v>0</v>
      </c>
      <c r="Z58" s="20">
        <f>VLOOKUP(+AA:AA,'FF4exp'!$M$11:$O$110,3)</f>
        <v>25</v>
      </c>
      <c r="AA58" s="20">
        <f t="shared" si="13"/>
        <v>73777</v>
      </c>
      <c r="AB58" s="10">
        <f>VLOOKUP(+AC:AC,'FF4exp'!$B$11:$O$110,14)</f>
        <v>30</v>
      </c>
      <c r="AC58" s="10">
        <f t="shared" si="12"/>
        <v>145936</v>
      </c>
      <c r="AD58" s="10">
        <f>VLOOKUP(+AE:AE,'FF4exp'!$E$11:$O$110,11)</f>
        <v>30</v>
      </c>
      <c r="AE58" s="10">
        <f t="shared" si="4"/>
        <v>194011</v>
      </c>
      <c r="AF58" s="10">
        <f>VLOOKUP(+AG:AG,'FF4exp'!$F$11:$O$110,10)</f>
        <v>31</v>
      </c>
      <c r="AG58" s="10">
        <f t="shared" si="3"/>
        <v>142253</v>
      </c>
      <c r="AH58" s="10">
        <f>VLOOKUP(+AI:AI,'FF4exp'!$H$11:$O$110,8)</f>
        <v>31</v>
      </c>
      <c r="AI58" s="10">
        <f t="shared" si="6"/>
        <v>142476</v>
      </c>
      <c r="AJ58" s="10">
        <f>VLOOKUP(+AK:AK,'FF4exp'!$I$11:$O$110,7)</f>
        <v>32</v>
      </c>
      <c r="AK58" s="10">
        <f t="shared" si="8"/>
        <v>140345</v>
      </c>
      <c r="AL58" s="10">
        <f>VLOOKUP(+AM:AM,'FF4exp'!$J$11:$O$110,6)</f>
        <v>32</v>
      </c>
      <c r="AM58" s="10">
        <f t="shared" si="9"/>
        <v>140345</v>
      </c>
      <c r="AN58" s="10">
        <f>VLOOKUP(+AO:AO,'FF4exp'!$L$11:$O$110,4)</f>
        <v>32</v>
      </c>
      <c r="AO58" s="10">
        <f t="shared" si="11"/>
        <v>160812</v>
      </c>
      <c r="AP58" s="10">
        <f>VLOOKUP(+AQ:AQ,'FF4exp'!$N$11:$O$110,2)</f>
        <v>51</v>
      </c>
      <c r="AQ58" s="10">
        <f t="shared" si="14"/>
        <v>1097865</v>
      </c>
    </row>
    <row r="59" spans="1:43" s="1" customFormat="1" ht="13.5">
      <c r="A59" t="s">
        <v>81</v>
      </c>
      <c r="B59"/>
      <c r="C59"/>
      <c r="D59" s="17" t="s">
        <v>66</v>
      </c>
      <c r="E59" s="17"/>
      <c r="F59" s="17"/>
      <c r="G59" s="17"/>
      <c r="H59" s="17"/>
      <c r="I59"/>
      <c r="J59"/>
      <c r="K59"/>
      <c r="L59"/>
      <c r="M59"/>
      <c r="N59"/>
      <c r="O59"/>
      <c r="P59"/>
      <c r="Q59"/>
      <c r="R59" s="20">
        <f>VLOOKUP(+S:S,'FF4exp'!$C$11:$O$110,13)</f>
        <v>30</v>
      </c>
      <c r="S59" s="20">
        <f t="shared" si="1"/>
        <v>114444</v>
      </c>
      <c r="T59" s="20">
        <f>VLOOKUP(+U:U,'FF4exp'!$D$11:$O$110,12)</f>
        <v>13</v>
      </c>
      <c r="U59" s="20">
        <f t="shared" si="2"/>
        <v>8496</v>
      </c>
      <c r="V59" s="20">
        <f>VLOOKUP(+W:W,'FF4exp'!$G$11:$O$110,9)</f>
        <v>15</v>
      </c>
      <c r="W59" s="20">
        <f t="shared" si="5"/>
        <v>8856</v>
      </c>
      <c r="X59" s="20">
        <f>VLOOKUP(+Y:Y,'FF4exp'!$K$11:$O$110,5)</f>
        <v>1</v>
      </c>
      <c r="Y59" s="20">
        <f t="shared" si="10"/>
        <v>0</v>
      </c>
      <c r="Z59" s="20">
        <f>VLOOKUP(+AA:AA,'FF4exp'!$M$11:$O$110,3)</f>
        <v>25</v>
      </c>
      <c r="AA59" s="20">
        <f t="shared" si="13"/>
        <v>73777</v>
      </c>
      <c r="AB59" s="10">
        <f>VLOOKUP(+AC:AC,'FF4exp'!$B$11:$O$110,14)</f>
        <v>30</v>
      </c>
      <c r="AC59" s="10">
        <f t="shared" si="12"/>
        <v>145936</v>
      </c>
      <c r="AD59" s="10">
        <f>VLOOKUP(+AE:AE,'FF4exp'!$E$11:$O$110,11)</f>
        <v>30</v>
      </c>
      <c r="AE59" s="10">
        <f t="shared" si="4"/>
        <v>194011</v>
      </c>
      <c r="AF59" s="10">
        <f>VLOOKUP(+AG:AG,'FF4exp'!$F$11:$O$110,10)</f>
        <v>31</v>
      </c>
      <c r="AG59" s="10">
        <f t="shared" si="3"/>
        <v>142253</v>
      </c>
      <c r="AH59" s="10">
        <f>VLOOKUP(+AI:AI,'FF4exp'!$H$11:$O$110,8)</f>
        <v>31</v>
      </c>
      <c r="AI59" s="10">
        <f t="shared" si="6"/>
        <v>142476</v>
      </c>
      <c r="AJ59" s="10">
        <f>VLOOKUP(+AK:AK,'FF4exp'!$I$11:$O$110,7)</f>
        <v>32</v>
      </c>
      <c r="AK59" s="10">
        <f t="shared" si="8"/>
        <v>140345</v>
      </c>
      <c r="AL59" s="10">
        <f>VLOOKUP(+AM:AM,'FF4exp'!$J$11:$O$110,6)</f>
        <v>32</v>
      </c>
      <c r="AM59" s="10">
        <f t="shared" si="9"/>
        <v>140345</v>
      </c>
      <c r="AN59" s="10">
        <f>VLOOKUP(+AO:AO,'FF4exp'!$L$11:$O$110,4)</f>
        <v>32</v>
      </c>
      <c r="AO59" s="10">
        <f t="shared" si="11"/>
        <v>160812</v>
      </c>
      <c r="AP59" s="10">
        <f>VLOOKUP(+AQ:AQ,'FF4exp'!$N$11:$O$110,2)</f>
        <v>51</v>
      </c>
      <c r="AQ59" s="10">
        <f t="shared" si="14"/>
        <v>1097865</v>
      </c>
    </row>
    <row r="60" spans="1:43" s="1" customFormat="1" ht="13.5">
      <c r="A60"/>
      <c r="B60"/>
      <c r="C60"/>
      <c r="D60" s="17"/>
      <c r="E60" s="17"/>
      <c r="F60" s="17"/>
      <c r="G60" s="17"/>
      <c r="H60" s="17"/>
      <c r="I60"/>
      <c r="J60"/>
      <c r="K60"/>
      <c r="L60"/>
      <c r="M60"/>
      <c r="N60"/>
      <c r="O60"/>
      <c r="P60"/>
      <c r="Q60"/>
      <c r="R60" s="20">
        <f>VLOOKUP(+S:S,'FF4exp'!$C$11:$O$110,13)</f>
        <v>30</v>
      </c>
      <c r="S60" s="20">
        <f t="shared" si="1"/>
        <v>114444</v>
      </c>
      <c r="T60" s="20">
        <f>VLOOKUP(+U:U,'FF4exp'!$D$11:$O$110,12)</f>
        <v>13</v>
      </c>
      <c r="U60" s="20">
        <f t="shared" si="2"/>
        <v>8496</v>
      </c>
      <c r="V60" s="20">
        <f>VLOOKUP(+W:W,'FF4exp'!$G$11:$O$110,9)</f>
        <v>15</v>
      </c>
      <c r="W60" s="20">
        <f t="shared" si="5"/>
        <v>8856</v>
      </c>
      <c r="X60" s="20">
        <f>VLOOKUP(+Y:Y,'FF4exp'!$K$11:$O$110,5)</f>
        <v>1</v>
      </c>
      <c r="Y60" s="20">
        <f t="shared" si="10"/>
        <v>0</v>
      </c>
      <c r="Z60" s="20">
        <f>VLOOKUP(+AA:AA,'FF4exp'!$M$11:$O$110,3)</f>
        <v>25</v>
      </c>
      <c r="AA60" s="20">
        <f t="shared" si="13"/>
        <v>73777</v>
      </c>
      <c r="AB60" s="10">
        <f>VLOOKUP(+AC:AC,'FF4exp'!$B$11:$O$110,14)</f>
        <v>30</v>
      </c>
      <c r="AC60" s="10">
        <f t="shared" si="12"/>
        <v>145936</v>
      </c>
      <c r="AD60" s="10">
        <f>VLOOKUP(+AE:AE,'FF4exp'!$E$11:$O$110,11)</f>
        <v>30</v>
      </c>
      <c r="AE60" s="10">
        <f t="shared" si="4"/>
        <v>194011</v>
      </c>
      <c r="AF60" s="10">
        <f>VLOOKUP(+AG:AG,'FF4exp'!$F$11:$O$110,10)</f>
        <v>31</v>
      </c>
      <c r="AG60" s="10">
        <f t="shared" si="3"/>
        <v>142253</v>
      </c>
      <c r="AH60" s="10">
        <f>VLOOKUP(+AI:AI,'FF4exp'!$H$11:$O$110,8)</f>
        <v>31</v>
      </c>
      <c r="AI60" s="10">
        <f t="shared" si="6"/>
        <v>142476</v>
      </c>
      <c r="AJ60" s="10">
        <f>VLOOKUP(+AK:AK,'FF4exp'!$I$11:$O$110,7)</f>
        <v>32</v>
      </c>
      <c r="AK60" s="10">
        <f t="shared" si="8"/>
        <v>140345</v>
      </c>
      <c r="AL60" s="10">
        <f>VLOOKUP(+AM:AM,'FF4exp'!$J$11:$O$110,6)</f>
        <v>32</v>
      </c>
      <c r="AM60" s="10">
        <f t="shared" si="9"/>
        <v>140345</v>
      </c>
      <c r="AN60" s="10">
        <f>VLOOKUP(+AO:AO,'FF4exp'!$L$11:$O$110,4)</f>
        <v>32</v>
      </c>
      <c r="AO60" s="10">
        <f t="shared" si="11"/>
        <v>160812</v>
      </c>
      <c r="AP60" s="10">
        <f>VLOOKUP(+AQ:AQ,'FF4exp'!$N$11:$O$110,2)</f>
        <v>51</v>
      </c>
      <c r="AQ60" s="10">
        <f t="shared" si="14"/>
        <v>1097865</v>
      </c>
    </row>
    <row r="61" spans="1:43" s="1" customFormat="1" ht="13.5">
      <c r="A61"/>
      <c r="B61"/>
      <c r="C61"/>
      <c r="D61" s="17"/>
      <c r="E61" s="17"/>
      <c r="F61" s="17"/>
      <c r="G61" s="17"/>
      <c r="H61" s="17"/>
      <c r="I61"/>
      <c r="J61"/>
      <c r="K61"/>
      <c r="L61"/>
      <c r="M61"/>
      <c r="N61"/>
      <c r="O61"/>
      <c r="P61"/>
      <c r="Q61"/>
      <c r="R61" s="20">
        <f>VLOOKUP(+S:S,'FF4exp'!$C$11:$O$110,13)</f>
        <v>30</v>
      </c>
      <c r="S61" s="20">
        <f t="shared" si="1"/>
        <v>114444</v>
      </c>
      <c r="T61" s="20">
        <f>VLOOKUP(+U:U,'FF4exp'!$D$11:$O$110,12)</f>
        <v>13</v>
      </c>
      <c r="U61" s="20">
        <f t="shared" si="2"/>
        <v>8496</v>
      </c>
      <c r="V61" s="20">
        <f>VLOOKUP(+W:W,'FF4exp'!$G$11:$O$110,9)</f>
        <v>15</v>
      </c>
      <c r="W61" s="20">
        <f t="shared" si="5"/>
        <v>8856</v>
      </c>
      <c r="X61" s="20">
        <f>VLOOKUP(+Y:Y,'FF4exp'!$K$11:$O$110,5)</f>
        <v>1</v>
      </c>
      <c r="Y61" s="20">
        <f t="shared" si="10"/>
        <v>0</v>
      </c>
      <c r="Z61" s="20">
        <f>VLOOKUP(+AA:AA,'FF4exp'!$M$11:$O$110,3)</f>
        <v>25</v>
      </c>
      <c r="AA61" s="20">
        <f t="shared" si="13"/>
        <v>73777</v>
      </c>
      <c r="AB61" s="10">
        <f>VLOOKUP(+AC:AC,'FF4exp'!$B$11:$O$110,14)</f>
        <v>30</v>
      </c>
      <c r="AC61" s="10">
        <f t="shared" si="12"/>
        <v>145936</v>
      </c>
      <c r="AD61" s="10">
        <f>VLOOKUP(+AE:AE,'FF4exp'!$E$11:$O$110,11)</f>
        <v>30</v>
      </c>
      <c r="AE61" s="10">
        <f t="shared" si="4"/>
        <v>194011</v>
      </c>
      <c r="AF61" s="10">
        <f>VLOOKUP(+AG:AG,'FF4exp'!$F$11:$O$110,10)</f>
        <v>31</v>
      </c>
      <c r="AG61" s="10">
        <f t="shared" si="3"/>
        <v>142253</v>
      </c>
      <c r="AH61" s="10">
        <f>VLOOKUP(+AI:AI,'FF4exp'!$H$11:$O$110,8)</f>
        <v>31</v>
      </c>
      <c r="AI61" s="10">
        <f t="shared" si="6"/>
        <v>142476</v>
      </c>
      <c r="AJ61" s="10">
        <f>VLOOKUP(+AK:AK,'FF4exp'!$I$11:$O$110,7)</f>
        <v>32</v>
      </c>
      <c r="AK61" s="10">
        <f t="shared" si="8"/>
        <v>140345</v>
      </c>
      <c r="AL61" s="10">
        <f>VLOOKUP(+AM:AM,'FF4exp'!$J$11:$O$110,6)</f>
        <v>32</v>
      </c>
      <c r="AM61" s="10">
        <f t="shared" si="9"/>
        <v>140345</v>
      </c>
      <c r="AN61" s="10">
        <f>VLOOKUP(+AO:AO,'FF4exp'!$L$11:$O$110,4)</f>
        <v>32</v>
      </c>
      <c r="AO61" s="10">
        <f t="shared" si="11"/>
        <v>160812</v>
      </c>
      <c r="AP61" s="10">
        <f>VLOOKUP(+AQ:AQ,'FF4exp'!$N$11:$O$110,2)</f>
        <v>51</v>
      </c>
      <c r="AQ61" s="10">
        <f t="shared" si="14"/>
        <v>1097865</v>
      </c>
    </row>
    <row r="62" spans="1:43" s="1" customFormat="1" ht="13.5">
      <c r="A62" s="1" t="s">
        <v>2</v>
      </c>
      <c r="B62" s="1">
        <f>SUM(R61,T61,V61,X61,Z61)</f>
        <v>84</v>
      </c>
      <c r="C62"/>
      <c r="D62" s="17"/>
      <c r="E62" s="17"/>
      <c r="F62" s="17"/>
      <c r="G62" s="17"/>
      <c r="H62" s="17"/>
      <c r="I62"/>
      <c r="J62"/>
      <c r="K62"/>
      <c r="L62"/>
      <c r="M62"/>
      <c r="N62"/>
      <c r="O62"/>
      <c r="P62"/>
      <c r="Q62" t="s">
        <v>4</v>
      </c>
      <c r="R62" s="20"/>
      <c r="S62" s="20">
        <f ca="1">OFFSET('FF4exp'!$A$11,R61,S$2,1,1)-S61</f>
        <v>11055</v>
      </c>
      <c r="T62" s="20"/>
      <c r="U62" s="20">
        <f ca="1">OFFSET('FF4exp'!$A$11,T61,U$2,1,1)-U61</f>
        <v>193</v>
      </c>
      <c r="V62" s="20"/>
      <c r="W62" s="20">
        <f ca="1">OFFSET('FF4exp'!$A$11,V61,W$2,1,1)-W61</f>
        <v>2289</v>
      </c>
      <c r="X62" s="20"/>
      <c r="Y62" s="20">
        <f ca="1">OFFSET('FF4exp'!$A$11,X61,Y$2,1,1)-Y61</f>
        <v>23</v>
      </c>
      <c r="Z62" s="20"/>
      <c r="AA62" s="20">
        <f ca="1">OFFSET('FF4exp'!$A$11,Z61,AA$2,1,1)-AA61</f>
        <v>384</v>
      </c>
      <c r="AB62" s="10"/>
      <c r="AC62" s="22">
        <f ca="1">OFFSET('FF4exp'!$A$11,AB61,AC$2,1,1)-AC61</f>
        <v>10887</v>
      </c>
      <c r="AD62" s="10"/>
      <c r="AE62" s="22">
        <f ca="1">OFFSET('FF4exp'!$A$11,AD61,AE$2,1,1)-AE61</f>
        <v>18184</v>
      </c>
      <c r="AF62" s="10"/>
      <c r="AG62" s="22">
        <f ca="1">OFFSET('FF4exp'!$A$11,AF61,AG$2,1,1)-AG61</f>
        <v>4876</v>
      </c>
      <c r="AH62" s="10"/>
      <c r="AI62" s="22">
        <f ca="1">OFFSET('FF4exp'!$A$11,AH61,AI$2,1,1)-AI61</f>
        <v>12269</v>
      </c>
      <c r="AJ62" s="10"/>
      <c r="AK62" s="22">
        <f ca="1">OFFSET('FF4exp'!$A$11,AJ61,AK$2,1,1)-AK61</f>
        <v>13159</v>
      </c>
      <c r="AL62" s="10"/>
      <c r="AM62" s="22">
        <f ca="1">OFFSET('FF4exp'!$A$11,AL61,AM$2,1,1)-AM61</f>
        <v>13179</v>
      </c>
      <c r="AN62" s="10"/>
      <c r="AO62" s="22">
        <f ca="1">OFFSET('FF4exp'!$A$11,AN61,AO$2,1,1)-AO61</f>
        <v>18989</v>
      </c>
      <c r="AP62" s="10"/>
      <c r="AQ62" s="22">
        <f ca="1">OFFSET('FF4exp'!$A$11,AP61,AQ$2,1,1)-AQ61</f>
        <v>79419</v>
      </c>
    </row>
    <row r="63" spans="1:43" s="1" customFormat="1" ht="13.5">
      <c r="A63" s="1" t="s">
        <v>3</v>
      </c>
      <c r="B63" s="1">
        <f>B62/5</f>
        <v>16.8</v>
      </c>
      <c r="D63" s="17"/>
      <c r="E63" s="17"/>
      <c r="F63" s="17"/>
      <c r="G63" s="17"/>
      <c r="H63" s="17"/>
      <c r="I63"/>
      <c r="J63"/>
      <c r="K63"/>
      <c r="L63"/>
      <c r="M63"/>
      <c r="N63"/>
      <c r="O63"/>
      <c r="P63"/>
      <c r="Q63" t="s">
        <v>5</v>
      </c>
      <c r="R63" s="20"/>
      <c r="S63" s="20">
        <f ca="1">S61-OFFSET('FF4exp'!$A$10,R61,S$2,1,1)</f>
        <v>3709</v>
      </c>
      <c r="T63" s="20"/>
      <c r="U63" s="20">
        <f ca="1">U61-OFFSET('FF4exp'!$A$10,T61,U$2,1,1)</f>
        <v>1733</v>
      </c>
      <c r="V63" s="20"/>
      <c r="W63" s="20">
        <f ca="1">W61-OFFSET('FF4exp'!$A$10,V61,W$2,1,1)</f>
        <v>41</v>
      </c>
      <c r="X63" s="20"/>
      <c r="Y63" s="20">
        <f ca="1">Y61-OFFSET('FF4exp'!$A$10,X61,Y$2,1,1)</f>
        <v>0</v>
      </c>
      <c r="Z63" s="20"/>
      <c r="AA63" s="20">
        <f ca="1">AA61-OFFSET('FF4exp'!$A$10,Z61,AA$2,1,1)</f>
        <v>9000</v>
      </c>
      <c r="AB63" s="10"/>
      <c r="AC63" s="22">
        <f ca="1">AC61-OFFSET('FF4exp'!$A$10,AB61,AC$2,1,1)</f>
        <v>7815</v>
      </c>
      <c r="AD63" s="10"/>
      <c r="AE63" s="22">
        <f ca="1">AE61-OFFSET('FF4exp'!$A$10,AD61,AE$2,1,1)</f>
        <v>3464</v>
      </c>
      <c r="AF63" s="10"/>
      <c r="AG63" s="22">
        <f ca="1">AG61-OFFSET('FF4exp'!$A$10,AF61,AG$2,1,1)</f>
        <v>12210</v>
      </c>
      <c r="AH63" s="10"/>
      <c r="AI63" s="22">
        <f ca="1">AI61-OFFSET('FF4exp'!$A$10,AH61,AI$2,1,1)</f>
        <v>5681</v>
      </c>
      <c r="AJ63" s="10"/>
      <c r="AK63" s="22">
        <f ca="1">AK61-OFFSET('FF4exp'!$A$10,AJ61,AK$2,1,1)</f>
        <v>4061</v>
      </c>
      <c r="AL63" s="10"/>
      <c r="AM63" s="22">
        <f ca="1">AM61-OFFSET('FF4exp'!$A$10,AL61,AM$2,1,1)</f>
        <v>4041</v>
      </c>
      <c r="AN63" s="10"/>
      <c r="AO63" s="22">
        <f ca="1">AO61-OFFSET('FF4exp'!$A$10,AN61,AO$2,1,1)</f>
        <v>1172</v>
      </c>
      <c r="AP63" s="10"/>
      <c r="AQ63" s="22">
        <f ca="1">AQ61-OFFSET('FF4exp'!$A$10,AP61,AQ$2,1,1)</f>
        <v>7757</v>
      </c>
    </row>
  </sheetData>
  <sheetProtection/>
  <dataValidations count="4">
    <dataValidation type="list" showInputMessage="1" showErrorMessage="1" sqref="E24:E29 E20">
      <formula1>"×,○,－,離,"</formula1>
    </dataValidation>
    <dataValidation type="list" showInputMessage="1" showErrorMessage="1" sqref="D12 E16 E19 E22:F22 F44:G44 F46:G46 E53:H53 D48:G50 E56:H57 G36:G37 G40:G41">
      <formula1>"×,○,離,"</formula1>
    </dataValidation>
    <dataValidation type="list" showInputMessage="1" showErrorMessage="1" sqref="I20">
      <formula1>"×,離,○,－,"</formula1>
    </dataValidation>
    <dataValidation type="list" showInputMessage="1" showErrorMessage="1" sqref="K51 J18:J20 K19:K20 K38:L38 K42:N42 K45:N45 M32:N33 D24:D29 D40:F41 I14 D14 I12 F24:F29 D19:D20 I16:J16 I32:K33 I24:L29 I22:L22 D16 D44:E44 D32:F33 I36:N37 I40:O41 I44:O44 I46:O46 I48:O50 D36:F37 D46:E46 I19 D22 D53 I53:O53 K58 I56:P57 D56:D57">
      <formula1>"×,離,○,,"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8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" sqref="E4"/>
    </sheetView>
  </sheetViews>
  <sheetFormatPr defaultColWidth="9.00390625" defaultRowHeight="13.5"/>
  <cols>
    <col min="1" max="1" width="25.625" style="0" customWidth="1"/>
    <col min="2" max="3" width="5.625" style="0" customWidth="1"/>
    <col min="4" max="8" width="3.375" style="17" customWidth="1"/>
    <col min="9" max="16" width="3.375" style="0" customWidth="1"/>
    <col min="17" max="17" width="3.625" style="0" customWidth="1"/>
    <col min="18" max="18" width="3.375" style="20" customWidth="1"/>
    <col min="19" max="19" width="6.625" style="20" customWidth="1"/>
    <col min="20" max="20" width="3.375" style="20" customWidth="1"/>
    <col min="21" max="21" width="6.625" style="20" customWidth="1"/>
    <col min="22" max="22" width="3.375" style="20" customWidth="1"/>
    <col min="23" max="23" width="6.625" style="20" customWidth="1"/>
    <col min="24" max="24" width="3.375" style="20" customWidth="1"/>
    <col min="25" max="25" width="6.625" style="20" customWidth="1"/>
    <col min="26" max="26" width="3.375" style="20" customWidth="1"/>
    <col min="27" max="27" width="6.625" style="20" customWidth="1"/>
    <col min="28" max="28" width="3.375" style="10" customWidth="1"/>
    <col min="29" max="29" width="6.625" style="10" customWidth="1"/>
    <col min="30" max="30" width="3.375" style="10" customWidth="1"/>
    <col min="31" max="31" width="6.625" style="10" customWidth="1"/>
    <col min="32" max="32" width="3.375" style="10" customWidth="1"/>
    <col min="33" max="33" width="6.625" style="10" customWidth="1"/>
    <col min="34" max="34" width="3.375" style="10" customWidth="1"/>
    <col min="35" max="35" width="6.625" style="10" customWidth="1"/>
    <col min="36" max="36" width="3.375" style="10" customWidth="1"/>
    <col min="37" max="37" width="6.625" style="10" customWidth="1"/>
    <col min="38" max="38" width="3.375" style="10" customWidth="1"/>
    <col min="39" max="39" width="6.625" style="10" customWidth="1"/>
    <col min="40" max="40" width="3.375" style="10" customWidth="1"/>
    <col min="41" max="41" width="6.625" style="10" customWidth="1"/>
    <col min="42" max="42" width="3.375" style="10" customWidth="1"/>
    <col min="43" max="43" width="6.625" style="10" customWidth="1"/>
    <col min="44" max="50" width="9.00390625" style="1" customWidth="1"/>
  </cols>
  <sheetData>
    <row r="1" spans="2:50" s="11" customFormat="1" ht="13.5">
      <c r="B1" s="11" t="s">
        <v>6</v>
      </c>
      <c r="C1" s="9" t="s">
        <v>84</v>
      </c>
      <c r="D1" s="16" t="s">
        <v>47</v>
      </c>
      <c r="E1" s="16" t="s">
        <v>48</v>
      </c>
      <c r="F1" s="16" t="s">
        <v>50</v>
      </c>
      <c r="G1" s="16" t="s">
        <v>54</v>
      </c>
      <c r="H1" s="16" t="s">
        <v>56</v>
      </c>
      <c r="I1" s="12" t="s">
        <v>46</v>
      </c>
      <c r="J1" s="12" t="s">
        <v>61</v>
      </c>
      <c r="K1" s="12" t="s">
        <v>49</v>
      </c>
      <c r="L1" s="12" t="s">
        <v>51</v>
      </c>
      <c r="M1" s="13" t="s">
        <v>52</v>
      </c>
      <c r="N1" s="13" t="s">
        <v>53</v>
      </c>
      <c r="O1" s="13" t="s">
        <v>55</v>
      </c>
      <c r="P1" s="13" t="s">
        <v>57</v>
      </c>
      <c r="Q1" s="13"/>
      <c r="R1" s="19" t="s">
        <v>8</v>
      </c>
      <c r="S1" s="19"/>
      <c r="T1" s="19" t="s">
        <v>9</v>
      </c>
      <c r="U1" s="19"/>
      <c r="V1" s="19" t="s">
        <v>10</v>
      </c>
      <c r="W1" s="21"/>
      <c r="X1" s="19" t="s">
        <v>19</v>
      </c>
      <c r="Y1" s="21"/>
      <c r="Z1" s="19" t="s">
        <v>11</v>
      </c>
      <c r="AA1" s="21"/>
      <c r="AB1" s="14" t="s">
        <v>12</v>
      </c>
      <c r="AC1" s="14"/>
      <c r="AD1" s="14" t="s">
        <v>13</v>
      </c>
      <c r="AE1" s="15"/>
      <c r="AF1" s="14" t="s">
        <v>14</v>
      </c>
      <c r="AG1" s="14"/>
      <c r="AH1" s="14" t="s">
        <v>15</v>
      </c>
      <c r="AI1" s="15"/>
      <c r="AJ1" s="14" t="s">
        <v>17</v>
      </c>
      <c r="AK1" s="15"/>
      <c r="AL1" s="14" t="s">
        <v>16</v>
      </c>
      <c r="AM1" s="15"/>
      <c r="AN1" s="14" t="s">
        <v>1</v>
      </c>
      <c r="AO1" s="15"/>
      <c r="AP1" s="14" t="s">
        <v>18</v>
      </c>
      <c r="AQ1" s="15"/>
      <c r="AR1" s="15"/>
      <c r="AS1" s="15"/>
      <c r="AT1" s="15"/>
      <c r="AU1" s="15"/>
      <c r="AV1" s="15"/>
      <c r="AW1" s="15"/>
      <c r="AX1" s="15"/>
    </row>
    <row r="2" spans="4:43" ht="13.5" hidden="1">
      <c r="D2" s="17">
        <v>2</v>
      </c>
      <c r="E2" s="17">
        <v>3</v>
      </c>
      <c r="F2" s="17">
        <v>6</v>
      </c>
      <c r="G2" s="17">
        <v>10</v>
      </c>
      <c r="H2" s="17">
        <v>12</v>
      </c>
      <c r="I2">
        <v>1</v>
      </c>
      <c r="J2">
        <v>4</v>
      </c>
      <c r="K2">
        <v>5</v>
      </c>
      <c r="L2" s="6">
        <v>7</v>
      </c>
      <c r="M2" s="6">
        <v>8</v>
      </c>
      <c r="N2" s="6">
        <v>9</v>
      </c>
      <c r="O2" s="6">
        <v>11</v>
      </c>
      <c r="P2" s="6">
        <v>13</v>
      </c>
      <c r="S2" s="20">
        <v>2</v>
      </c>
      <c r="U2" s="20">
        <v>3</v>
      </c>
      <c r="W2" s="20">
        <v>6</v>
      </c>
      <c r="Y2" s="20">
        <v>10</v>
      </c>
      <c r="AA2" s="20">
        <v>12</v>
      </c>
      <c r="AC2" s="10">
        <v>1</v>
      </c>
      <c r="AE2" s="10">
        <v>4</v>
      </c>
      <c r="AG2" s="10">
        <v>5</v>
      </c>
      <c r="AI2" s="10">
        <v>7</v>
      </c>
      <c r="AK2" s="10">
        <v>8</v>
      </c>
      <c r="AM2" s="10">
        <v>9</v>
      </c>
      <c r="AO2" s="10">
        <v>11</v>
      </c>
      <c r="AQ2" s="10">
        <v>13</v>
      </c>
    </row>
    <row r="3" ht="13.5">
      <c r="A3" t="s">
        <v>92</v>
      </c>
    </row>
    <row r="4" ht="13.5">
      <c r="A4" t="s">
        <v>93</v>
      </c>
    </row>
    <row r="5" ht="13.5">
      <c r="A5" t="s">
        <v>91</v>
      </c>
    </row>
    <row r="6" ht="13.5">
      <c r="A6" t="s">
        <v>94</v>
      </c>
    </row>
    <row r="7" ht="13.5">
      <c r="A7" t="s">
        <v>95</v>
      </c>
    </row>
    <row r="8" ht="13.5">
      <c r="A8" t="s">
        <v>89</v>
      </c>
    </row>
    <row r="9" ht="13.5">
      <c r="A9" t="s">
        <v>90</v>
      </c>
    </row>
    <row r="11" spans="1:29" ht="13.5">
      <c r="A11" t="s">
        <v>62</v>
      </c>
      <c r="D11" s="17" t="s">
        <v>66</v>
      </c>
      <c r="I11" t="s">
        <v>66</v>
      </c>
      <c r="AB11" s="10">
        <f>VLOOKUP(+AC:AC,'FF4exp'!$B$11:$O$110,14)</f>
        <v>10</v>
      </c>
      <c r="AC11" s="10">
        <v>3000</v>
      </c>
    </row>
    <row r="12" spans="1:29" ht="13.5">
      <c r="A12" t="s">
        <v>22</v>
      </c>
      <c r="B12">
        <v>700</v>
      </c>
      <c r="C12">
        <f>INT(+B:B/COUNTIF(D12:P12,"○"))</f>
        <v>700</v>
      </c>
      <c r="D12" s="18" t="s">
        <v>58</v>
      </c>
      <c r="I12" s="8" t="s">
        <v>60</v>
      </c>
      <c r="AB12" s="10">
        <f>VLOOKUP(+AC:AC,'FF4exp'!$B$11:$O$110,14)</f>
        <v>11</v>
      </c>
      <c r="AC12" s="10">
        <f aca="true" t="shared" si="0" ref="AC12:AC66">AC11+IF(OR(+I$1:I$65536="○",+I$1:I$65536="離"),+$C:$C)</f>
        <v>3700</v>
      </c>
    </row>
    <row r="13" spans="1:29" ht="13.5">
      <c r="A13" t="s">
        <v>63</v>
      </c>
      <c r="D13" s="17" t="s">
        <v>65</v>
      </c>
      <c r="R13" s="20">
        <f>VLOOKUP(+S:S,'FF4exp'!$C$11:$O$110,13)</f>
        <v>10</v>
      </c>
      <c r="S13" s="20">
        <v>2300</v>
      </c>
      <c r="AB13" s="10">
        <f>VLOOKUP(+AC:AC,'FF4exp'!$B$11:$O$110,14)</f>
        <v>11</v>
      </c>
      <c r="AC13" s="10">
        <f t="shared" si="0"/>
        <v>3700</v>
      </c>
    </row>
    <row r="14" spans="1:29" ht="13.5">
      <c r="A14" t="s">
        <v>29</v>
      </c>
      <c r="B14">
        <f>160*3</f>
        <v>480</v>
      </c>
      <c r="C14">
        <f>INT(+B:B/COUNTIF(D14:P14,"○"))</f>
        <v>480</v>
      </c>
      <c r="D14" s="17" t="s">
        <v>59</v>
      </c>
      <c r="I14" s="8" t="s">
        <v>60</v>
      </c>
      <c r="R14" s="20">
        <f>VLOOKUP(+S:S,'FF4exp'!$C$11:$O$110,13)</f>
        <v>10</v>
      </c>
      <c r="S14" s="20">
        <f aca="true" t="shared" si="1" ref="S14:S66">S13+IF(OR(+D$1:D$65536="○",+D$1:D$65536="離"),+$C:$C)</f>
        <v>2780</v>
      </c>
      <c r="AB14" s="10">
        <f>VLOOKUP(+AC:AC,'FF4exp'!$B$11:$O$110,14)</f>
        <v>11</v>
      </c>
      <c r="AC14" s="10">
        <f t="shared" si="0"/>
        <v>4180</v>
      </c>
    </row>
    <row r="15" spans="1:31" ht="13.5">
      <c r="A15" t="s">
        <v>64</v>
      </c>
      <c r="E15" s="17" t="s">
        <v>66</v>
      </c>
      <c r="J15" t="s">
        <v>66</v>
      </c>
      <c r="R15" s="20">
        <f>VLOOKUP(+S:S,'FF4exp'!$C$11:$O$110,13)</f>
        <v>10</v>
      </c>
      <c r="S15" s="20">
        <f t="shared" si="1"/>
        <v>2780</v>
      </c>
      <c r="T15" s="20">
        <f>VLOOKUP(+U:U,'FF4exp'!$D$11:$O$110,12)</f>
        <v>1</v>
      </c>
      <c r="U15" s="20">
        <v>0</v>
      </c>
      <c r="AB15" s="10">
        <f>VLOOKUP(+AC:AC,'FF4exp'!$B$11:$O$110,14)</f>
        <v>11</v>
      </c>
      <c r="AC15" s="10">
        <f t="shared" si="0"/>
        <v>4180</v>
      </c>
      <c r="AD15" s="10">
        <f>VLOOKUP(+AE:AE,'FF4exp'!$E$11:$O$110,11)</f>
        <v>20</v>
      </c>
      <c r="AE15" s="10">
        <v>54873</v>
      </c>
    </row>
    <row r="16" spans="1:31" ht="13.5">
      <c r="A16" t="s">
        <v>23</v>
      </c>
      <c r="B16">
        <v>1200</v>
      </c>
      <c r="C16">
        <f>INT(+B:B/COUNTIF(D16:P16,"○"))</f>
        <v>600</v>
      </c>
      <c r="D16" s="17" t="s">
        <v>59</v>
      </c>
      <c r="E16" s="18" t="s">
        <v>58</v>
      </c>
      <c r="I16" s="8" t="s">
        <v>60</v>
      </c>
      <c r="J16" s="8" t="s">
        <v>60</v>
      </c>
      <c r="R16" s="20">
        <f>VLOOKUP(+S:S,'FF4exp'!$C$11:$O$110,13)</f>
        <v>11</v>
      </c>
      <c r="S16" s="20">
        <f t="shared" si="1"/>
        <v>3380</v>
      </c>
      <c r="T16" s="20">
        <f>VLOOKUP(+U:U,'FF4exp'!$D$11:$O$110,12)</f>
        <v>1</v>
      </c>
      <c r="U16" s="20">
        <f aca="true" t="shared" si="2" ref="U16:U66">U15+IF(OR(+E$1:E$65536="○",+E$1:E$65536="離"),+$C:$C)</f>
        <v>0</v>
      </c>
      <c r="AB16" s="10">
        <f>VLOOKUP(+AC:AC,'FF4exp'!$B$11:$O$110,14)</f>
        <v>12</v>
      </c>
      <c r="AC16" s="10">
        <f t="shared" si="0"/>
        <v>4780</v>
      </c>
      <c r="AD16" s="10">
        <f>VLOOKUP(+AE:AE,'FF4exp'!$E$11:$O$110,11)</f>
        <v>20</v>
      </c>
      <c r="AE16" s="10">
        <f>AE15+IF(OR(+F:F="○",+F:F="離"),+$C:$C)</f>
        <v>54873</v>
      </c>
    </row>
    <row r="17" spans="1:33" ht="13.5">
      <c r="A17" t="s">
        <v>67</v>
      </c>
      <c r="K17" t="s">
        <v>66</v>
      </c>
      <c r="R17" s="20">
        <f>VLOOKUP(+S:S,'FF4exp'!$C$11:$O$110,13)</f>
        <v>11</v>
      </c>
      <c r="S17" s="20">
        <f t="shared" si="1"/>
        <v>3380</v>
      </c>
      <c r="T17" s="20">
        <f>VLOOKUP(+U:U,'FF4exp'!$D$11:$O$110,12)</f>
        <v>1</v>
      </c>
      <c r="U17" s="20">
        <f t="shared" si="2"/>
        <v>0</v>
      </c>
      <c r="AB17" s="10">
        <f>VLOOKUP(+AC:AC,'FF4exp'!$B$11:$O$110,14)</f>
        <v>12</v>
      </c>
      <c r="AC17" s="10">
        <f t="shared" si="0"/>
        <v>4780</v>
      </c>
      <c r="AD17" s="10">
        <f>VLOOKUP(+AE:AE,'FF4exp'!$E$11:$O$110,11)</f>
        <v>20</v>
      </c>
      <c r="AE17" s="10">
        <f>AE16+IF(OR(+J:J="○",+J:J="離"),+$C:$C)</f>
        <v>54873</v>
      </c>
      <c r="AF17" s="10">
        <f>VLOOKUP(+AG:AG,'FF4exp'!$F$11:$O$110,10)</f>
        <v>5</v>
      </c>
      <c r="AG17" s="10">
        <v>288</v>
      </c>
    </row>
    <row r="18" spans="1:33" ht="13.5">
      <c r="A18" t="s">
        <v>69</v>
      </c>
      <c r="J18" t="s">
        <v>59</v>
      </c>
      <c r="R18" s="20">
        <f>VLOOKUP(+S:S,'FF4exp'!$C$11:$O$110,13)</f>
        <v>11</v>
      </c>
      <c r="S18" s="20">
        <f t="shared" si="1"/>
        <v>3380</v>
      </c>
      <c r="T18" s="20">
        <f>VLOOKUP(+U:U,'FF4exp'!$D$11:$O$110,12)</f>
        <v>1</v>
      </c>
      <c r="U18" s="20">
        <f t="shared" si="2"/>
        <v>0</v>
      </c>
      <c r="AB18" s="10">
        <f>VLOOKUP(+AC:AC,'FF4exp'!$B$11:$O$110,14)</f>
        <v>12</v>
      </c>
      <c r="AC18" s="10">
        <f t="shared" si="0"/>
        <v>4780</v>
      </c>
      <c r="AD18" s="10">
        <f>VLOOKUP(+AE:AE,'FF4exp'!$E$11:$O$110,11)</f>
        <v>20</v>
      </c>
      <c r="AE18" s="10">
        <f>AE17+IF(OR(+J:J="○",+J:J="離"),+$C:$C)</f>
        <v>54873</v>
      </c>
      <c r="AF18" s="10">
        <f>VLOOKUP(+AG:AG,'FF4exp'!$F$11:$O$110,10)</f>
        <v>5</v>
      </c>
      <c r="AG18" s="10">
        <f aca="true" t="shared" si="3" ref="AG18:AG66">AG17+IF(OR(+K$1:K$65536="○",+K$1:K$65536="離"),+$C:$C)</f>
        <v>288</v>
      </c>
    </row>
    <row r="19" spans="1:33" ht="13.5">
      <c r="A19" t="s">
        <v>24</v>
      </c>
      <c r="B19">
        <v>1500</v>
      </c>
      <c r="C19">
        <f>INT(+B:B/COUNTIF(D19:P19,"○"))</f>
        <v>750</v>
      </c>
      <c r="D19" s="17" t="s">
        <v>59</v>
      </c>
      <c r="E19" s="18" t="s">
        <v>58</v>
      </c>
      <c r="I19" s="8" t="s">
        <v>60</v>
      </c>
      <c r="J19" t="s">
        <v>59</v>
      </c>
      <c r="K19" s="8" t="s">
        <v>60</v>
      </c>
      <c r="R19" s="20">
        <f>VLOOKUP(+S:S,'FF4exp'!$C$11:$O$110,13)</f>
        <v>12</v>
      </c>
      <c r="S19" s="20">
        <f t="shared" si="1"/>
        <v>4130</v>
      </c>
      <c r="T19" s="20">
        <f>VLOOKUP(+U:U,'FF4exp'!$D$11:$O$110,12)</f>
        <v>1</v>
      </c>
      <c r="U19" s="20">
        <f t="shared" si="2"/>
        <v>0</v>
      </c>
      <c r="AB19" s="10">
        <f>VLOOKUP(+AC:AC,'FF4exp'!$B$11:$O$110,14)</f>
        <v>12</v>
      </c>
      <c r="AC19" s="10">
        <f t="shared" si="0"/>
        <v>5530</v>
      </c>
      <c r="AD19" s="10">
        <f>VLOOKUP(+AE:AE,'FF4exp'!$E$11:$O$110,11)</f>
        <v>20</v>
      </c>
      <c r="AE19" s="10">
        <f>AE18+IF(OR(+J:J="○",+J:J="離"),+$C:$C)</f>
        <v>55623</v>
      </c>
      <c r="AF19" s="10">
        <f>VLOOKUP(+AG:AG,'FF4exp'!$F$11:$O$110,10)</f>
        <v>7</v>
      </c>
      <c r="AG19" s="10">
        <f t="shared" si="3"/>
        <v>1038</v>
      </c>
    </row>
    <row r="20" spans="1:33" ht="13.5">
      <c r="A20" t="s">
        <v>96</v>
      </c>
      <c r="B20" s="6">
        <v>800</v>
      </c>
      <c r="C20">
        <f>INT(+B:B/COUNTIF(D20:P20,"○"))</f>
        <v>800</v>
      </c>
      <c r="D20" s="17" t="s">
        <v>59</v>
      </c>
      <c r="E20" s="23" t="s">
        <v>86</v>
      </c>
      <c r="I20" s="23" t="s">
        <v>86</v>
      </c>
      <c r="J20" t="s">
        <v>59</v>
      </c>
      <c r="K20" s="8" t="s">
        <v>60</v>
      </c>
      <c r="R20" s="20">
        <f>VLOOKUP(+S:S,'FF4exp'!$C$11:$O$110,13)</f>
        <v>12</v>
      </c>
      <c r="S20" s="20">
        <f t="shared" si="1"/>
        <v>4930</v>
      </c>
      <c r="T20" s="20">
        <f>VLOOKUP(+U:U,'FF4exp'!$D$11:$O$110,12)</f>
        <v>1</v>
      </c>
      <c r="U20" s="20">
        <f t="shared" si="2"/>
        <v>0</v>
      </c>
      <c r="AB20" s="10">
        <f>VLOOKUP(+AC:AC,'FF4exp'!$B$11:$O$110,14)</f>
        <v>12</v>
      </c>
      <c r="AC20" s="10">
        <f t="shared" si="0"/>
        <v>5530</v>
      </c>
      <c r="AD20" s="10">
        <f>VLOOKUP(+AE:AE,'FF4exp'!$E$11:$O$110,11)</f>
        <v>20</v>
      </c>
      <c r="AE20" s="10">
        <f aca="true" t="shared" si="4" ref="AE20:AE66">AE19+IF(OR(+J$1:J$65536="○",+K$1:K$65536="離"),+$C:$C)</f>
        <v>55623</v>
      </c>
      <c r="AF20" s="10">
        <f>VLOOKUP(+AG:AG,'FF4exp'!$F$11:$O$110,10)</f>
        <v>8</v>
      </c>
      <c r="AG20" s="10">
        <f t="shared" si="3"/>
        <v>1838</v>
      </c>
    </row>
    <row r="21" spans="1:35" ht="13.5">
      <c r="A21" t="s">
        <v>68</v>
      </c>
      <c r="F21" s="17" t="s">
        <v>66</v>
      </c>
      <c r="L21" t="s">
        <v>66</v>
      </c>
      <c r="R21" s="20">
        <f>VLOOKUP(+S:S,'FF4exp'!$C$11:$O$110,13)</f>
        <v>12</v>
      </c>
      <c r="S21" s="20">
        <f t="shared" si="1"/>
        <v>4930</v>
      </c>
      <c r="T21" s="20">
        <f>VLOOKUP(+U:U,'FF4exp'!$D$11:$O$110,12)</f>
        <v>1</v>
      </c>
      <c r="U21" s="20">
        <f t="shared" si="2"/>
        <v>0</v>
      </c>
      <c r="V21" s="20">
        <f>VLOOKUP(+W:W,'FF4exp'!$G$11:$O$110,9)</f>
        <v>10</v>
      </c>
      <c r="W21" s="20">
        <v>2139</v>
      </c>
      <c r="AB21" s="10">
        <f>VLOOKUP(+AC:AC,'FF4exp'!$B$11:$O$110,14)</f>
        <v>12</v>
      </c>
      <c r="AC21" s="10">
        <f t="shared" si="0"/>
        <v>5530</v>
      </c>
      <c r="AD21" s="10">
        <f>VLOOKUP(+AE:AE,'FF4exp'!$E$11:$O$110,11)</f>
        <v>20</v>
      </c>
      <c r="AE21" s="10">
        <f t="shared" si="4"/>
        <v>55623</v>
      </c>
      <c r="AF21" s="10">
        <f>VLOOKUP(+AG:AG,'FF4exp'!$F$11:$O$110,10)</f>
        <v>8</v>
      </c>
      <c r="AG21" s="10">
        <f t="shared" si="3"/>
        <v>1838</v>
      </c>
      <c r="AH21" s="10">
        <f>VLOOKUP(+AI:AI,'FF4exp'!$H$11:$O$110,8)</f>
        <v>10</v>
      </c>
      <c r="AI21" s="10">
        <v>2061</v>
      </c>
    </row>
    <row r="22" spans="1:35" ht="13.5">
      <c r="A22" t="s">
        <v>97</v>
      </c>
      <c r="B22" s="6">
        <f>370*3+450*3</f>
        <v>2460</v>
      </c>
      <c r="C22">
        <f>INT(+B:B/COUNTIF(D22:P22,"○"))</f>
        <v>820</v>
      </c>
      <c r="D22" s="17" t="s">
        <v>59</v>
      </c>
      <c r="E22" s="18" t="s">
        <v>58</v>
      </c>
      <c r="F22" s="18" t="s">
        <v>58</v>
      </c>
      <c r="I22" s="8" t="s">
        <v>60</v>
      </c>
      <c r="J22" t="s">
        <v>59</v>
      </c>
      <c r="K22" s="8" t="s">
        <v>60</v>
      </c>
      <c r="L22" s="8" t="s">
        <v>60</v>
      </c>
      <c r="R22" s="20">
        <f>VLOOKUP(+S:S,'FF4exp'!$C$11:$O$110,13)</f>
        <v>13</v>
      </c>
      <c r="S22" s="20">
        <f t="shared" si="1"/>
        <v>5750</v>
      </c>
      <c r="T22" s="20">
        <f>VLOOKUP(+U:U,'FF4exp'!$D$11:$O$110,12)</f>
        <v>1</v>
      </c>
      <c r="U22" s="20">
        <f t="shared" si="2"/>
        <v>0</v>
      </c>
      <c r="V22" s="20">
        <f>VLOOKUP(+W:W,'FF4exp'!$G$11:$O$110,9)</f>
        <v>10</v>
      </c>
      <c r="W22" s="20">
        <f aca="true" t="shared" si="5" ref="W22:W66">W21+IF(OR(+F$1:F$65536="○",+F$1:F$65536="離"),+$C:$C)</f>
        <v>2139</v>
      </c>
      <c r="AB22" s="10">
        <f>VLOOKUP(+AC:AC,'FF4exp'!$B$11:$O$110,14)</f>
        <v>13</v>
      </c>
      <c r="AC22" s="10">
        <f t="shared" si="0"/>
        <v>6350</v>
      </c>
      <c r="AD22" s="10">
        <f>VLOOKUP(+AE:AE,'FF4exp'!$E$11:$O$110,11)</f>
        <v>20</v>
      </c>
      <c r="AE22" s="10">
        <f t="shared" si="4"/>
        <v>55623</v>
      </c>
      <c r="AF22" s="10">
        <f>VLOOKUP(+AG:AG,'FF4exp'!$F$11:$O$110,10)</f>
        <v>10</v>
      </c>
      <c r="AG22" s="10">
        <f t="shared" si="3"/>
        <v>2658</v>
      </c>
      <c r="AH22" s="10">
        <f>VLOOKUP(+AI:AI,'FF4exp'!$H$11:$O$110,8)</f>
        <v>11</v>
      </c>
      <c r="AI22" s="10">
        <f aca="true" t="shared" si="6" ref="AI22:AI66">AI21+IF(OR(+L$1:L$65536="○",+L$1:L$65536="離"),+$C:$C)</f>
        <v>2881</v>
      </c>
    </row>
    <row r="23" spans="1:35" ht="13.5">
      <c r="A23" t="s">
        <v>82</v>
      </c>
      <c r="F23" s="17" t="s">
        <v>65</v>
      </c>
      <c r="R23" s="20">
        <f>VLOOKUP(+S:S,'FF4exp'!$C$11:$O$110,13)</f>
        <v>13</v>
      </c>
      <c r="S23" s="20">
        <f t="shared" si="1"/>
        <v>5750</v>
      </c>
      <c r="T23" s="20">
        <f>VLOOKUP(+U:U,'FF4exp'!$D$11:$O$110,12)</f>
        <v>1</v>
      </c>
      <c r="U23" s="20">
        <f t="shared" si="2"/>
        <v>0</v>
      </c>
      <c r="V23" s="20">
        <f>VLOOKUP(+W:W,'FF4exp'!$G$11:$O$110,9)</f>
        <v>10</v>
      </c>
      <c r="W23" s="20">
        <f t="shared" si="5"/>
        <v>2139</v>
      </c>
      <c r="AB23" s="10">
        <f>VLOOKUP(+AC:AC,'FF4exp'!$B$11:$O$110,14)</f>
        <v>13</v>
      </c>
      <c r="AC23" s="10">
        <f t="shared" si="0"/>
        <v>6350</v>
      </c>
      <c r="AD23" s="10">
        <f>VLOOKUP(+AE:AE,'FF4exp'!$E$11:$O$110,11)</f>
        <v>20</v>
      </c>
      <c r="AE23" s="10">
        <f t="shared" si="4"/>
        <v>55623</v>
      </c>
      <c r="AF23" s="10">
        <f>VLOOKUP(+AG:AG,'FF4exp'!$F$11:$O$110,10)</f>
        <v>10</v>
      </c>
      <c r="AG23" s="10">
        <f t="shared" si="3"/>
        <v>2658</v>
      </c>
      <c r="AH23" s="10">
        <f>VLOOKUP(+AI:AI,'FF4exp'!$H$11:$O$110,8)</f>
        <v>11</v>
      </c>
      <c r="AI23" s="10">
        <f t="shared" si="6"/>
        <v>2881</v>
      </c>
    </row>
    <row r="24" spans="1:35" ht="13.5">
      <c r="A24" t="s">
        <v>30</v>
      </c>
      <c r="B24" s="6">
        <f>410*2</f>
        <v>820</v>
      </c>
      <c r="C24">
        <f aca="true" t="shared" si="7" ref="C24:C29">INT(+B$1:B$65536/COUNTIF(D24:P24,"○"))</f>
        <v>273</v>
      </c>
      <c r="D24" s="17" t="s">
        <v>59</v>
      </c>
      <c r="E24" s="23" t="s">
        <v>86</v>
      </c>
      <c r="F24" s="17" t="s">
        <v>59</v>
      </c>
      <c r="I24" s="8" t="s">
        <v>60</v>
      </c>
      <c r="J24" t="s">
        <v>59</v>
      </c>
      <c r="K24" s="8" t="s">
        <v>60</v>
      </c>
      <c r="L24" s="8" t="s">
        <v>60</v>
      </c>
      <c r="R24" s="20">
        <f>VLOOKUP(+S:S,'FF4exp'!$C$11:$O$110,13)</f>
        <v>13</v>
      </c>
      <c r="S24" s="20">
        <f t="shared" si="1"/>
        <v>6023</v>
      </c>
      <c r="T24" s="20">
        <f>VLOOKUP(+U:U,'FF4exp'!$D$11:$O$110,12)</f>
        <v>1</v>
      </c>
      <c r="U24" s="20">
        <f t="shared" si="2"/>
        <v>0</v>
      </c>
      <c r="V24" s="20">
        <f>VLOOKUP(+W:W,'FF4exp'!$G$11:$O$110,9)</f>
        <v>10</v>
      </c>
      <c r="W24" s="20">
        <f t="shared" si="5"/>
        <v>2412</v>
      </c>
      <c r="AB24" s="10">
        <f>VLOOKUP(+AC:AC,'FF4exp'!$B$11:$O$110,14)</f>
        <v>13</v>
      </c>
      <c r="AC24" s="10">
        <f t="shared" si="0"/>
        <v>6623</v>
      </c>
      <c r="AD24" s="10">
        <f>VLOOKUP(+AE:AE,'FF4exp'!$E$11:$O$110,11)</f>
        <v>20</v>
      </c>
      <c r="AE24" s="10">
        <f t="shared" si="4"/>
        <v>55623</v>
      </c>
      <c r="AF24" s="10">
        <f>VLOOKUP(+AG:AG,'FF4exp'!$F$11:$O$110,10)</f>
        <v>10</v>
      </c>
      <c r="AG24" s="10">
        <f t="shared" si="3"/>
        <v>2931</v>
      </c>
      <c r="AH24" s="10">
        <f>VLOOKUP(+AI:AI,'FF4exp'!$H$11:$O$110,8)</f>
        <v>11</v>
      </c>
      <c r="AI24" s="10">
        <f t="shared" si="6"/>
        <v>3154</v>
      </c>
    </row>
    <row r="25" spans="1:35" ht="13.5">
      <c r="A25" t="s">
        <v>98</v>
      </c>
      <c r="B25" s="6">
        <f>190+140+160</f>
        <v>490</v>
      </c>
      <c r="C25">
        <f t="shared" si="7"/>
        <v>163</v>
      </c>
      <c r="D25" s="17" t="s">
        <v>59</v>
      </c>
      <c r="E25" s="23" t="s">
        <v>86</v>
      </c>
      <c r="F25" s="17" t="s">
        <v>59</v>
      </c>
      <c r="I25" s="8" t="s">
        <v>60</v>
      </c>
      <c r="J25" t="s">
        <v>59</v>
      </c>
      <c r="K25" s="8" t="s">
        <v>60</v>
      </c>
      <c r="L25" s="8" t="s">
        <v>60</v>
      </c>
      <c r="R25" s="20">
        <f>VLOOKUP(+S:S,'FF4exp'!$C$11:$O$110,13)</f>
        <v>13</v>
      </c>
      <c r="S25" s="20">
        <f t="shared" si="1"/>
        <v>6186</v>
      </c>
      <c r="T25" s="20">
        <f>VLOOKUP(+U:U,'FF4exp'!$D$11:$O$110,12)</f>
        <v>1</v>
      </c>
      <c r="U25" s="20">
        <f t="shared" si="2"/>
        <v>0</v>
      </c>
      <c r="V25" s="20">
        <f>VLOOKUP(+W:W,'FF4exp'!$G$11:$O$110,9)</f>
        <v>10</v>
      </c>
      <c r="W25" s="20">
        <f t="shared" si="5"/>
        <v>2575</v>
      </c>
      <c r="AB25" s="10">
        <f>VLOOKUP(+AC:AC,'FF4exp'!$B$11:$O$110,14)</f>
        <v>13</v>
      </c>
      <c r="AC25" s="10">
        <f t="shared" si="0"/>
        <v>6786</v>
      </c>
      <c r="AD25" s="10">
        <f>VLOOKUP(+AE:AE,'FF4exp'!$E$11:$O$110,11)</f>
        <v>20</v>
      </c>
      <c r="AE25" s="10">
        <f t="shared" si="4"/>
        <v>55623</v>
      </c>
      <c r="AF25" s="10">
        <f>VLOOKUP(+AG:AG,'FF4exp'!$F$11:$O$110,10)</f>
        <v>10</v>
      </c>
      <c r="AG25" s="10">
        <f t="shared" si="3"/>
        <v>3094</v>
      </c>
      <c r="AH25" s="10">
        <f>VLOOKUP(+AI:AI,'FF4exp'!$H$11:$O$110,8)</f>
        <v>11</v>
      </c>
      <c r="AI25" s="10">
        <f t="shared" si="6"/>
        <v>3317</v>
      </c>
    </row>
    <row r="26" spans="1:35" ht="13.5">
      <c r="A26" t="s">
        <v>30</v>
      </c>
      <c r="B26" s="6">
        <f>410*2</f>
        <v>820</v>
      </c>
      <c r="C26">
        <f t="shared" si="7"/>
        <v>273</v>
      </c>
      <c r="D26" s="17" t="s">
        <v>59</v>
      </c>
      <c r="E26" s="23" t="s">
        <v>86</v>
      </c>
      <c r="F26" s="17" t="s">
        <v>59</v>
      </c>
      <c r="I26" s="8" t="s">
        <v>60</v>
      </c>
      <c r="J26" t="s">
        <v>59</v>
      </c>
      <c r="K26" s="8" t="s">
        <v>60</v>
      </c>
      <c r="L26" s="8" t="s">
        <v>60</v>
      </c>
      <c r="R26" s="20">
        <f>VLOOKUP(+S:S,'FF4exp'!$C$11:$O$110,13)</f>
        <v>13</v>
      </c>
      <c r="S26" s="20">
        <f t="shared" si="1"/>
        <v>6459</v>
      </c>
      <c r="T26" s="20">
        <f>VLOOKUP(+U:U,'FF4exp'!$D$11:$O$110,12)</f>
        <v>1</v>
      </c>
      <c r="U26" s="20">
        <f t="shared" si="2"/>
        <v>0</v>
      </c>
      <c r="V26" s="20">
        <f>VLOOKUP(+W:W,'FF4exp'!$G$11:$O$110,9)</f>
        <v>10</v>
      </c>
      <c r="W26" s="20">
        <f t="shared" si="5"/>
        <v>2848</v>
      </c>
      <c r="AB26" s="10">
        <f>VLOOKUP(+AC:AC,'FF4exp'!$B$11:$O$110,14)</f>
        <v>13</v>
      </c>
      <c r="AC26" s="10">
        <f t="shared" si="0"/>
        <v>7059</v>
      </c>
      <c r="AD26" s="10">
        <f>VLOOKUP(+AE:AE,'FF4exp'!$E$11:$O$110,11)</f>
        <v>20</v>
      </c>
      <c r="AE26" s="10">
        <f t="shared" si="4"/>
        <v>55623</v>
      </c>
      <c r="AF26" s="10">
        <f>VLOOKUP(+AG:AG,'FF4exp'!$F$11:$O$110,10)</f>
        <v>10</v>
      </c>
      <c r="AG26" s="10">
        <f t="shared" si="3"/>
        <v>3367</v>
      </c>
      <c r="AH26" s="10">
        <f>VLOOKUP(+AI:AI,'FF4exp'!$H$11:$O$110,8)</f>
        <v>11</v>
      </c>
      <c r="AI26" s="10">
        <f t="shared" si="6"/>
        <v>3590</v>
      </c>
    </row>
    <row r="27" spans="1:35" ht="13.5">
      <c r="A27" t="s">
        <v>28</v>
      </c>
      <c r="B27" s="6">
        <v>320</v>
      </c>
      <c r="C27">
        <f t="shared" si="7"/>
        <v>106</v>
      </c>
      <c r="D27" s="17" t="s">
        <v>59</v>
      </c>
      <c r="E27" s="23" t="s">
        <v>86</v>
      </c>
      <c r="F27" s="17" t="s">
        <v>59</v>
      </c>
      <c r="I27" s="8" t="s">
        <v>60</v>
      </c>
      <c r="J27" t="s">
        <v>59</v>
      </c>
      <c r="K27" s="8" t="s">
        <v>60</v>
      </c>
      <c r="L27" s="8" t="s">
        <v>60</v>
      </c>
      <c r="R27" s="20">
        <f>VLOOKUP(+S:S,'FF4exp'!$C$11:$O$110,13)</f>
        <v>13</v>
      </c>
      <c r="S27" s="20">
        <f t="shared" si="1"/>
        <v>6565</v>
      </c>
      <c r="T27" s="20">
        <f>VLOOKUP(+U:U,'FF4exp'!$D$11:$O$110,12)</f>
        <v>1</v>
      </c>
      <c r="U27" s="20">
        <f t="shared" si="2"/>
        <v>0</v>
      </c>
      <c r="V27" s="20">
        <f>VLOOKUP(+W:W,'FF4exp'!$G$11:$O$110,9)</f>
        <v>11</v>
      </c>
      <c r="W27" s="20">
        <f t="shared" si="5"/>
        <v>2954</v>
      </c>
      <c r="AB27" s="10">
        <f>VLOOKUP(+AC:AC,'FF4exp'!$B$11:$O$110,14)</f>
        <v>13</v>
      </c>
      <c r="AC27" s="10">
        <f t="shared" si="0"/>
        <v>7165</v>
      </c>
      <c r="AD27" s="10">
        <f>VLOOKUP(+AE:AE,'FF4exp'!$E$11:$O$110,11)</f>
        <v>20</v>
      </c>
      <c r="AE27" s="10">
        <f t="shared" si="4"/>
        <v>55623</v>
      </c>
      <c r="AF27" s="10">
        <f>VLOOKUP(+AG:AG,'FF4exp'!$F$11:$O$110,10)</f>
        <v>11</v>
      </c>
      <c r="AG27" s="10">
        <f t="shared" si="3"/>
        <v>3473</v>
      </c>
      <c r="AH27" s="10">
        <f>VLOOKUP(+AI:AI,'FF4exp'!$H$11:$O$110,8)</f>
        <v>11</v>
      </c>
      <c r="AI27" s="10">
        <f t="shared" si="6"/>
        <v>3696</v>
      </c>
    </row>
    <row r="28" spans="1:35" ht="13.5">
      <c r="A28" t="s">
        <v>98</v>
      </c>
      <c r="B28" s="6">
        <f>190+140+160</f>
        <v>490</v>
      </c>
      <c r="C28">
        <f t="shared" si="7"/>
        <v>163</v>
      </c>
      <c r="D28" s="17" t="s">
        <v>59</v>
      </c>
      <c r="E28" s="23" t="s">
        <v>86</v>
      </c>
      <c r="F28" s="17" t="s">
        <v>59</v>
      </c>
      <c r="I28" s="8" t="s">
        <v>60</v>
      </c>
      <c r="J28" t="s">
        <v>59</v>
      </c>
      <c r="K28" s="8" t="s">
        <v>60</v>
      </c>
      <c r="L28" s="8" t="s">
        <v>60</v>
      </c>
      <c r="R28" s="20">
        <f>VLOOKUP(+S:S,'FF4exp'!$C$11:$O$110,13)</f>
        <v>13</v>
      </c>
      <c r="S28" s="20">
        <f t="shared" si="1"/>
        <v>6728</v>
      </c>
      <c r="T28" s="20">
        <f>VLOOKUP(+U:U,'FF4exp'!$D$11:$O$110,12)</f>
        <v>1</v>
      </c>
      <c r="U28" s="20">
        <f t="shared" si="2"/>
        <v>0</v>
      </c>
      <c r="V28" s="20">
        <f>VLOOKUP(+W:W,'FF4exp'!$G$11:$O$110,9)</f>
        <v>11</v>
      </c>
      <c r="W28" s="20">
        <f t="shared" si="5"/>
        <v>3117</v>
      </c>
      <c r="AB28" s="10">
        <f>VLOOKUP(+AC:AC,'FF4exp'!$B$11:$O$110,14)</f>
        <v>13</v>
      </c>
      <c r="AC28" s="10">
        <f t="shared" si="0"/>
        <v>7328</v>
      </c>
      <c r="AD28" s="10">
        <f>VLOOKUP(+AE:AE,'FF4exp'!$E$11:$O$110,11)</f>
        <v>20</v>
      </c>
      <c r="AE28" s="10">
        <f t="shared" si="4"/>
        <v>55623</v>
      </c>
      <c r="AF28" s="10">
        <f>VLOOKUP(+AG:AG,'FF4exp'!$F$11:$O$110,10)</f>
        <v>11</v>
      </c>
      <c r="AG28" s="10">
        <f t="shared" si="3"/>
        <v>3636</v>
      </c>
      <c r="AH28" s="10">
        <f>VLOOKUP(+AI:AI,'FF4exp'!$H$11:$O$110,8)</f>
        <v>11</v>
      </c>
      <c r="AI28" s="10">
        <f t="shared" si="6"/>
        <v>3859</v>
      </c>
    </row>
    <row r="29" spans="1:35" ht="13.5">
      <c r="A29" t="s">
        <v>30</v>
      </c>
      <c r="B29" s="6">
        <f>410*2</f>
        <v>820</v>
      </c>
      <c r="C29">
        <f t="shared" si="7"/>
        <v>273</v>
      </c>
      <c r="D29" s="17" t="s">
        <v>59</v>
      </c>
      <c r="E29" s="23" t="s">
        <v>86</v>
      </c>
      <c r="F29" s="17" t="s">
        <v>59</v>
      </c>
      <c r="I29" s="8" t="s">
        <v>60</v>
      </c>
      <c r="J29" t="s">
        <v>59</v>
      </c>
      <c r="K29" s="8" t="s">
        <v>60</v>
      </c>
      <c r="L29" s="8" t="s">
        <v>60</v>
      </c>
      <c r="R29" s="20">
        <f>VLOOKUP(+S:S,'FF4exp'!$C$11:$O$110,13)</f>
        <v>14</v>
      </c>
      <c r="S29" s="20">
        <f t="shared" si="1"/>
        <v>7001</v>
      </c>
      <c r="T29" s="20">
        <f>VLOOKUP(+U:U,'FF4exp'!$D$11:$O$110,12)</f>
        <v>1</v>
      </c>
      <c r="U29" s="20">
        <f t="shared" si="2"/>
        <v>0</v>
      </c>
      <c r="V29" s="20">
        <f>VLOOKUP(+W:W,'FF4exp'!$G$11:$O$110,9)</f>
        <v>11</v>
      </c>
      <c r="W29" s="20">
        <f t="shared" si="5"/>
        <v>3390</v>
      </c>
      <c r="AB29" s="10">
        <f>VLOOKUP(+AC:AC,'FF4exp'!$B$11:$O$110,14)</f>
        <v>13</v>
      </c>
      <c r="AC29" s="10">
        <f t="shared" si="0"/>
        <v>7601</v>
      </c>
      <c r="AD29" s="10">
        <f>VLOOKUP(+AE:AE,'FF4exp'!$E$11:$O$110,11)</f>
        <v>20</v>
      </c>
      <c r="AE29" s="10">
        <f t="shared" si="4"/>
        <v>55623</v>
      </c>
      <c r="AF29" s="10">
        <f>VLOOKUP(+AG:AG,'FF4exp'!$F$11:$O$110,10)</f>
        <v>11</v>
      </c>
      <c r="AG29" s="10">
        <f t="shared" si="3"/>
        <v>3909</v>
      </c>
      <c r="AH29" s="10">
        <f>VLOOKUP(+AI:AI,'FF4exp'!$H$11:$O$110,8)</f>
        <v>12</v>
      </c>
      <c r="AI29" s="10">
        <f t="shared" si="6"/>
        <v>4132</v>
      </c>
    </row>
    <row r="30" spans="1:35" ht="13.5">
      <c r="A30" t="s">
        <v>83</v>
      </c>
      <c r="E30" s="17" t="s">
        <v>65</v>
      </c>
      <c r="K30" t="s">
        <v>65</v>
      </c>
      <c r="L30" t="s">
        <v>65</v>
      </c>
      <c r="R30" s="20">
        <f>VLOOKUP(+S:S,'FF4exp'!$C$11:$O$110,13)</f>
        <v>14</v>
      </c>
      <c r="S30" s="20">
        <f t="shared" si="1"/>
        <v>7001</v>
      </c>
      <c r="T30" s="20">
        <f>VLOOKUP(+U:U,'FF4exp'!$D$11:$O$110,12)</f>
        <v>1</v>
      </c>
      <c r="U30" s="20">
        <f t="shared" si="2"/>
        <v>0</v>
      </c>
      <c r="V30" s="20">
        <f>VLOOKUP(+W:W,'FF4exp'!$G$11:$O$110,9)</f>
        <v>11</v>
      </c>
      <c r="W30" s="20">
        <f t="shared" si="5"/>
        <v>3390</v>
      </c>
      <c r="AB30" s="10">
        <f>VLOOKUP(+AC:AC,'FF4exp'!$B$11:$O$110,14)</f>
        <v>13</v>
      </c>
      <c r="AC30" s="10">
        <f t="shared" si="0"/>
        <v>7601</v>
      </c>
      <c r="AD30" s="10">
        <f>VLOOKUP(+AE:AE,'FF4exp'!$E$11:$O$110,11)</f>
        <v>20</v>
      </c>
      <c r="AE30" s="10">
        <f t="shared" si="4"/>
        <v>55623</v>
      </c>
      <c r="AF30" s="10">
        <f>VLOOKUP(+AG:AG,'FF4exp'!$F$11:$O$110,10)</f>
        <v>11</v>
      </c>
      <c r="AG30" s="10">
        <f t="shared" si="3"/>
        <v>3909</v>
      </c>
      <c r="AH30" s="10">
        <f>VLOOKUP(+AI:AI,'FF4exp'!$H$11:$O$110,8)</f>
        <v>12</v>
      </c>
      <c r="AI30" s="10">
        <f t="shared" si="6"/>
        <v>4132</v>
      </c>
    </row>
    <row r="31" spans="1:39" ht="13.5">
      <c r="A31" t="s">
        <v>78</v>
      </c>
      <c r="J31" t="s">
        <v>66</v>
      </c>
      <c r="M31" t="s">
        <v>66</v>
      </c>
      <c r="N31" t="s">
        <v>66</v>
      </c>
      <c r="R31" s="20">
        <f>VLOOKUP(+S:S,'FF4exp'!$C$11:$O$110,13)</f>
        <v>14</v>
      </c>
      <c r="S31" s="20">
        <f t="shared" si="1"/>
        <v>7001</v>
      </c>
      <c r="T31" s="20">
        <f>VLOOKUP(+U:U,'FF4exp'!$D$11:$O$110,12)</f>
        <v>1</v>
      </c>
      <c r="U31" s="20">
        <f t="shared" si="2"/>
        <v>0</v>
      </c>
      <c r="V31" s="20">
        <f>VLOOKUP(+W:W,'FF4exp'!$G$11:$O$110,9)</f>
        <v>11</v>
      </c>
      <c r="W31" s="20">
        <f t="shared" si="5"/>
        <v>3390</v>
      </c>
      <c r="AB31" s="10">
        <f>VLOOKUP(+AC:AC,'FF4exp'!$B$11:$O$110,14)</f>
        <v>13</v>
      </c>
      <c r="AC31" s="10">
        <f t="shared" si="0"/>
        <v>7601</v>
      </c>
      <c r="AD31" s="10">
        <f>VLOOKUP(+AE:AE,'FF4exp'!$E$11:$O$110,11)</f>
        <v>20</v>
      </c>
      <c r="AE31" s="10">
        <f t="shared" si="4"/>
        <v>55623</v>
      </c>
      <c r="AF31" s="10">
        <f>VLOOKUP(+AG:AG,'FF4exp'!$F$11:$O$110,10)</f>
        <v>11</v>
      </c>
      <c r="AG31" s="10">
        <f t="shared" si="3"/>
        <v>3909</v>
      </c>
      <c r="AH31" s="10">
        <f>VLOOKUP(+AI:AI,'FF4exp'!$H$11:$O$110,8)</f>
        <v>12</v>
      </c>
      <c r="AI31" s="10">
        <f t="shared" si="6"/>
        <v>4132</v>
      </c>
      <c r="AJ31" s="10">
        <f>VLOOKUP(+AK:AK,'FF4exp'!$I$11:$O$110,7)</f>
        <v>10</v>
      </c>
      <c r="AK31" s="10">
        <v>1957</v>
      </c>
      <c r="AL31" s="10">
        <f>VLOOKUP(+AM:AM,'FF4exp'!$J$11:$O$110,6)</f>
        <v>10</v>
      </c>
      <c r="AM31" s="10">
        <v>1957</v>
      </c>
    </row>
    <row r="32" spans="1:39" ht="13.5">
      <c r="A32" t="s">
        <v>99</v>
      </c>
      <c r="B32">
        <f>150*4+3200</f>
        <v>3800</v>
      </c>
      <c r="C32">
        <f>INT(+B:B/COUNTIF(D32:P32,"○"))</f>
        <v>950</v>
      </c>
      <c r="D32" s="17" t="s">
        <v>59</v>
      </c>
      <c r="E32" s="17" t="s">
        <v>59</v>
      </c>
      <c r="F32" s="17" t="s">
        <v>59</v>
      </c>
      <c r="I32" s="8" t="s">
        <v>60</v>
      </c>
      <c r="J32" s="8" t="s">
        <v>60</v>
      </c>
      <c r="K32" t="s">
        <v>59</v>
      </c>
      <c r="L32" t="s">
        <v>65</v>
      </c>
      <c r="M32" s="8" t="s">
        <v>60</v>
      </c>
      <c r="N32" s="8" t="s">
        <v>60</v>
      </c>
      <c r="R32" s="20">
        <f>VLOOKUP(+S:S,'FF4exp'!$C$11:$O$110,13)</f>
        <v>14</v>
      </c>
      <c r="S32" s="20">
        <f t="shared" si="1"/>
        <v>7951</v>
      </c>
      <c r="T32" s="20">
        <f>VLOOKUP(+U:U,'FF4exp'!$D$11:$O$110,12)</f>
        <v>6</v>
      </c>
      <c r="U32" s="20">
        <f t="shared" si="2"/>
        <v>950</v>
      </c>
      <c r="V32" s="20">
        <f>VLOOKUP(+W:W,'FF4exp'!$G$11:$O$110,9)</f>
        <v>12</v>
      </c>
      <c r="W32" s="20">
        <f t="shared" si="5"/>
        <v>4340</v>
      </c>
      <c r="AB32" s="10">
        <f>VLOOKUP(+AC:AC,'FF4exp'!$B$11:$O$110,14)</f>
        <v>14</v>
      </c>
      <c r="AC32" s="10">
        <f t="shared" si="0"/>
        <v>8551</v>
      </c>
      <c r="AD32" s="10">
        <f>VLOOKUP(+AE:AE,'FF4exp'!$E$11:$O$110,11)</f>
        <v>20</v>
      </c>
      <c r="AE32" s="10">
        <f t="shared" si="4"/>
        <v>56573</v>
      </c>
      <c r="AF32" s="10">
        <f>VLOOKUP(+AG:AG,'FF4exp'!$F$11:$O$110,10)</f>
        <v>12</v>
      </c>
      <c r="AG32" s="10">
        <f t="shared" si="3"/>
        <v>4859</v>
      </c>
      <c r="AH32" s="10">
        <f>VLOOKUP(+AI:AI,'FF4exp'!$H$11:$O$110,8)</f>
        <v>12</v>
      </c>
      <c r="AI32" s="10">
        <f t="shared" si="6"/>
        <v>5082</v>
      </c>
      <c r="AJ32" s="10">
        <f>VLOOKUP(+AK:AK,'FF4exp'!$I$11:$O$110,7)</f>
        <v>11</v>
      </c>
      <c r="AK32" s="10">
        <f aca="true" t="shared" si="8" ref="AK32:AK66">AK31+IF(OR(+M$1:M$65536="○",+M$1:M$65536="離"),+$C:$C)</f>
        <v>2907</v>
      </c>
      <c r="AL32" s="10">
        <f>VLOOKUP(+AM:AM,'FF4exp'!$J$11:$O$110,6)</f>
        <v>11</v>
      </c>
      <c r="AM32" s="10">
        <f aca="true" t="shared" si="9" ref="AM32:AM66">AM31+IF(OR(+N$1:N$65536="○",+N$1:N$65536="離"),+$C:$C)</f>
        <v>2907</v>
      </c>
    </row>
    <row r="33" spans="1:39" ht="13.5">
      <c r="A33" t="s">
        <v>31</v>
      </c>
      <c r="B33" s="6">
        <v>4000</v>
      </c>
      <c r="C33">
        <f>INT(+B:B/COUNTIF(D33:P33,"○"))</f>
        <v>1000</v>
      </c>
      <c r="D33" s="17" t="s">
        <v>59</v>
      </c>
      <c r="E33" s="17" t="s">
        <v>59</v>
      </c>
      <c r="F33" s="17" t="s">
        <v>59</v>
      </c>
      <c r="I33" s="8" t="s">
        <v>60</v>
      </c>
      <c r="J33" s="8" t="s">
        <v>60</v>
      </c>
      <c r="K33" t="s">
        <v>59</v>
      </c>
      <c r="L33" t="s">
        <v>65</v>
      </c>
      <c r="M33" s="8" t="s">
        <v>60</v>
      </c>
      <c r="N33" s="8" t="s">
        <v>60</v>
      </c>
      <c r="R33" s="20">
        <f>VLOOKUP(+S:S,'FF4exp'!$C$11:$O$110,13)</f>
        <v>15</v>
      </c>
      <c r="S33" s="20">
        <f t="shared" si="1"/>
        <v>8951</v>
      </c>
      <c r="T33" s="20">
        <f>VLOOKUP(+U:U,'FF4exp'!$D$11:$O$110,12)</f>
        <v>8</v>
      </c>
      <c r="U33" s="20">
        <f t="shared" si="2"/>
        <v>1950</v>
      </c>
      <c r="V33" s="20">
        <f>VLOOKUP(+W:W,'FF4exp'!$G$11:$O$110,9)</f>
        <v>13</v>
      </c>
      <c r="W33" s="20">
        <f t="shared" si="5"/>
        <v>5340</v>
      </c>
      <c r="AB33" s="10">
        <f>VLOOKUP(+AC:AC,'FF4exp'!$B$11:$O$110,14)</f>
        <v>14</v>
      </c>
      <c r="AC33" s="10">
        <f t="shared" si="0"/>
        <v>9551</v>
      </c>
      <c r="AD33" s="10">
        <f>VLOOKUP(+AE:AE,'FF4exp'!$E$11:$O$110,11)</f>
        <v>20</v>
      </c>
      <c r="AE33" s="10">
        <f t="shared" si="4"/>
        <v>57573</v>
      </c>
      <c r="AF33" s="10">
        <f>VLOOKUP(+AG:AG,'FF4exp'!$F$11:$O$110,10)</f>
        <v>13</v>
      </c>
      <c r="AG33" s="10">
        <f t="shared" si="3"/>
        <v>5859</v>
      </c>
      <c r="AH33" s="10">
        <f>VLOOKUP(+AI:AI,'FF4exp'!$H$11:$O$110,8)</f>
        <v>13</v>
      </c>
      <c r="AI33" s="10">
        <f t="shared" si="6"/>
        <v>6082</v>
      </c>
      <c r="AJ33" s="10">
        <f>VLOOKUP(+AK:AK,'FF4exp'!$I$11:$O$110,7)</f>
        <v>12</v>
      </c>
      <c r="AK33" s="10">
        <f t="shared" si="8"/>
        <v>3907</v>
      </c>
      <c r="AL33" s="10">
        <f>VLOOKUP(+AM:AM,'FF4exp'!$J$11:$O$110,6)</f>
        <v>12</v>
      </c>
      <c r="AM33" s="10">
        <f t="shared" si="9"/>
        <v>3907</v>
      </c>
    </row>
    <row r="34" spans="1:39" ht="13.5">
      <c r="A34" t="s">
        <v>76</v>
      </c>
      <c r="G34" s="17" t="s">
        <v>66</v>
      </c>
      <c r="I34" t="s">
        <v>59</v>
      </c>
      <c r="R34" s="20">
        <f>VLOOKUP(+S:S,'FF4exp'!$C$11:$O$110,13)</f>
        <v>15</v>
      </c>
      <c r="S34" s="20">
        <f t="shared" si="1"/>
        <v>8951</v>
      </c>
      <c r="T34" s="20">
        <f>VLOOKUP(+U:U,'FF4exp'!$D$11:$O$110,12)</f>
        <v>8</v>
      </c>
      <c r="U34" s="20">
        <f t="shared" si="2"/>
        <v>1950</v>
      </c>
      <c r="V34" s="20">
        <f>VLOOKUP(+W:W,'FF4exp'!$G$11:$O$110,9)</f>
        <v>13</v>
      </c>
      <c r="W34" s="20">
        <f t="shared" si="5"/>
        <v>5340</v>
      </c>
      <c r="X34" s="20">
        <f>VLOOKUP(+Y:Y,'FF4exp'!$K$11:$O$110,5)</f>
        <v>1</v>
      </c>
      <c r="Y34" s="20">
        <v>0</v>
      </c>
      <c r="AB34" s="10">
        <f>VLOOKUP(+AC:AC,'FF4exp'!$B$11:$O$110,14)</f>
        <v>14</v>
      </c>
      <c r="AC34" s="10">
        <f t="shared" si="0"/>
        <v>9551</v>
      </c>
      <c r="AD34" s="10">
        <f>VLOOKUP(+AE:AE,'FF4exp'!$E$11:$O$110,11)</f>
        <v>20</v>
      </c>
      <c r="AE34" s="10">
        <f t="shared" si="4"/>
        <v>57573</v>
      </c>
      <c r="AF34" s="10">
        <f>VLOOKUP(+AG:AG,'FF4exp'!$F$11:$O$110,10)</f>
        <v>13</v>
      </c>
      <c r="AG34" s="10">
        <f t="shared" si="3"/>
        <v>5859</v>
      </c>
      <c r="AH34" s="10">
        <f>VLOOKUP(+AI:AI,'FF4exp'!$H$11:$O$110,8)</f>
        <v>13</v>
      </c>
      <c r="AI34" s="10">
        <f t="shared" si="6"/>
        <v>6082</v>
      </c>
      <c r="AJ34" s="10">
        <f>VLOOKUP(+AK:AK,'FF4exp'!$I$11:$O$110,7)</f>
        <v>12</v>
      </c>
      <c r="AK34" s="10">
        <f t="shared" si="8"/>
        <v>3907</v>
      </c>
      <c r="AL34" s="10">
        <f>VLOOKUP(+AM:AM,'FF4exp'!$J$11:$O$110,6)</f>
        <v>12</v>
      </c>
      <c r="AM34" s="10">
        <f t="shared" si="9"/>
        <v>3907</v>
      </c>
    </row>
    <row r="35" spans="1:39" ht="13.5">
      <c r="A35" t="s">
        <v>79</v>
      </c>
      <c r="L35" t="s">
        <v>66</v>
      </c>
      <c r="R35" s="20">
        <f>VLOOKUP(+S:S,'FF4exp'!$C$11:$O$110,13)</f>
        <v>15</v>
      </c>
      <c r="S35" s="20">
        <f t="shared" si="1"/>
        <v>8951</v>
      </c>
      <c r="T35" s="20">
        <f>VLOOKUP(+U:U,'FF4exp'!$D$11:$O$110,12)</f>
        <v>8</v>
      </c>
      <c r="U35" s="20">
        <f t="shared" si="2"/>
        <v>1950</v>
      </c>
      <c r="V35" s="20">
        <f>VLOOKUP(+W:W,'FF4exp'!$G$11:$O$110,9)</f>
        <v>13</v>
      </c>
      <c r="W35" s="20">
        <f t="shared" si="5"/>
        <v>5340</v>
      </c>
      <c r="X35" s="20">
        <f>VLOOKUP(+Y:Y,'FF4exp'!$K$11:$O$110,5)</f>
        <v>1</v>
      </c>
      <c r="Y35" s="20">
        <f aca="true" t="shared" si="10" ref="Y35:Y66">Y34+IF(OR(+G$1:G$65536="○",+G$1:G$65536="離"),+$C:$C)</f>
        <v>0</v>
      </c>
      <c r="AB35" s="10">
        <f>VLOOKUP(+AC:AC,'FF4exp'!$B$11:$O$110,14)</f>
        <v>14</v>
      </c>
      <c r="AC35" s="10">
        <f t="shared" si="0"/>
        <v>9551</v>
      </c>
      <c r="AD35" s="10">
        <f>VLOOKUP(+AE:AE,'FF4exp'!$E$11:$O$110,11)</f>
        <v>20</v>
      </c>
      <c r="AE35" s="10">
        <f t="shared" si="4"/>
        <v>57573</v>
      </c>
      <c r="AF35" s="10">
        <f>VLOOKUP(+AG:AG,'FF4exp'!$F$11:$O$110,10)</f>
        <v>13</v>
      </c>
      <c r="AG35" s="10">
        <f t="shared" si="3"/>
        <v>5859</v>
      </c>
      <c r="AH35" s="10">
        <f>VLOOKUP(+AI:AI,'FF4exp'!$H$11:$O$110,8)</f>
        <v>13</v>
      </c>
      <c r="AI35" s="10">
        <f t="shared" si="6"/>
        <v>6082</v>
      </c>
      <c r="AJ35" s="10">
        <f>VLOOKUP(+AK:AK,'FF4exp'!$I$11:$O$110,7)</f>
        <v>12</v>
      </c>
      <c r="AK35" s="10">
        <f t="shared" si="8"/>
        <v>3907</v>
      </c>
      <c r="AL35" s="10">
        <f>VLOOKUP(+AM:AM,'FF4exp'!$J$11:$O$110,6)</f>
        <v>12</v>
      </c>
      <c r="AM35" s="10">
        <f t="shared" si="9"/>
        <v>3907</v>
      </c>
    </row>
    <row r="36" spans="1:39" ht="13.5">
      <c r="A36" t="s">
        <v>32</v>
      </c>
      <c r="B36">
        <v>4820</v>
      </c>
      <c r="C36">
        <f>INT(+B:B/COUNTIF(D36:P36,"○"))</f>
        <v>1205</v>
      </c>
      <c r="D36" s="17" t="s">
        <v>59</v>
      </c>
      <c r="E36" s="17" t="s">
        <v>59</v>
      </c>
      <c r="F36" s="17" t="s">
        <v>59</v>
      </c>
      <c r="G36" s="23" t="s">
        <v>58</v>
      </c>
      <c r="I36" t="s">
        <v>59</v>
      </c>
      <c r="J36" s="8" t="s">
        <v>60</v>
      </c>
      <c r="K36" t="s">
        <v>59</v>
      </c>
      <c r="L36" s="8" t="s">
        <v>60</v>
      </c>
      <c r="M36" s="8" t="s">
        <v>60</v>
      </c>
      <c r="N36" s="8" t="s">
        <v>60</v>
      </c>
      <c r="R36" s="20">
        <f>VLOOKUP(+S:S,'FF4exp'!$C$11:$O$110,13)</f>
        <v>15</v>
      </c>
      <c r="S36" s="20">
        <f t="shared" si="1"/>
        <v>10156</v>
      </c>
      <c r="T36" s="20">
        <f>VLOOKUP(+U:U,'FF4exp'!$D$11:$O$110,12)</f>
        <v>10</v>
      </c>
      <c r="U36" s="20">
        <f t="shared" si="2"/>
        <v>3155</v>
      </c>
      <c r="V36" s="20">
        <f>VLOOKUP(+W:W,'FF4exp'!$G$11:$O$110,9)</f>
        <v>13</v>
      </c>
      <c r="W36" s="20">
        <f t="shared" si="5"/>
        <v>6545</v>
      </c>
      <c r="X36" s="20">
        <f>VLOOKUP(+Y:Y,'FF4exp'!$K$11:$O$110,5)</f>
        <v>1</v>
      </c>
      <c r="Y36" s="20">
        <f t="shared" si="10"/>
        <v>0</v>
      </c>
      <c r="AB36" s="10">
        <f>VLOOKUP(+AC:AC,'FF4exp'!$B$11:$O$110,14)</f>
        <v>15</v>
      </c>
      <c r="AC36" s="10">
        <f t="shared" si="0"/>
        <v>10756</v>
      </c>
      <c r="AD36" s="10">
        <f>VLOOKUP(+AE:AE,'FF4exp'!$E$11:$O$110,11)</f>
        <v>20</v>
      </c>
      <c r="AE36" s="10">
        <f t="shared" si="4"/>
        <v>58778</v>
      </c>
      <c r="AF36" s="10">
        <f>VLOOKUP(+AG:AG,'FF4exp'!$F$11:$O$110,10)</f>
        <v>13</v>
      </c>
      <c r="AG36" s="10">
        <f t="shared" si="3"/>
        <v>7064</v>
      </c>
      <c r="AH36" s="10">
        <f>VLOOKUP(+AI:AI,'FF4exp'!$H$11:$O$110,8)</f>
        <v>14</v>
      </c>
      <c r="AI36" s="10">
        <f t="shared" si="6"/>
        <v>7287</v>
      </c>
      <c r="AJ36" s="10">
        <f>VLOOKUP(+AK:AK,'FF4exp'!$I$11:$O$110,7)</f>
        <v>13</v>
      </c>
      <c r="AK36" s="10">
        <f t="shared" si="8"/>
        <v>5112</v>
      </c>
      <c r="AL36" s="10">
        <f>VLOOKUP(+AM:AM,'FF4exp'!$J$11:$O$110,6)</f>
        <v>13</v>
      </c>
      <c r="AM36" s="10">
        <f t="shared" si="9"/>
        <v>5112</v>
      </c>
    </row>
    <row r="37" spans="1:39" ht="13.5">
      <c r="A37" t="s">
        <v>33</v>
      </c>
      <c r="B37">
        <v>5500</v>
      </c>
      <c r="C37">
        <f>INT(+B:B/COUNTIF(D37:P37,"○"))</f>
        <v>1375</v>
      </c>
      <c r="D37" s="17" t="s">
        <v>59</v>
      </c>
      <c r="E37" s="17" t="s">
        <v>59</v>
      </c>
      <c r="F37" s="17" t="s">
        <v>59</v>
      </c>
      <c r="G37" s="23" t="s">
        <v>58</v>
      </c>
      <c r="I37" t="s">
        <v>59</v>
      </c>
      <c r="J37" s="8" t="s">
        <v>60</v>
      </c>
      <c r="K37" t="s">
        <v>59</v>
      </c>
      <c r="L37" s="8" t="s">
        <v>60</v>
      </c>
      <c r="M37" s="8" t="s">
        <v>60</v>
      </c>
      <c r="N37" s="8" t="s">
        <v>60</v>
      </c>
      <c r="R37" s="20">
        <f>VLOOKUP(+S:S,'FF4exp'!$C$11:$O$110,13)</f>
        <v>16</v>
      </c>
      <c r="S37" s="20">
        <f t="shared" si="1"/>
        <v>11531</v>
      </c>
      <c r="T37" s="20">
        <f>VLOOKUP(+U:U,'FF4exp'!$D$11:$O$110,12)</f>
        <v>11</v>
      </c>
      <c r="U37" s="20">
        <f t="shared" si="2"/>
        <v>4530</v>
      </c>
      <c r="V37" s="20">
        <f>VLOOKUP(+W:W,'FF4exp'!$G$11:$O$110,9)</f>
        <v>14</v>
      </c>
      <c r="W37" s="20">
        <f t="shared" si="5"/>
        <v>7920</v>
      </c>
      <c r="X37" s="20">
        <f>VLOOKUP(+Y:Y,'FF4exp'!$K$11:$O$110,5)</f>
        <v>1</v>
      </c>
      <c r="Y37" s="20">
        <f t="shared" si="10"/>
        <v>0</v>
      </c>
      <c r="AB37" s="10">
        <f>VLOOKUP(+AC:AC,'FF4exp'!$B$11:$O$110,14)</f>
        <v>15</v>
      </c>
      <c r="AC37" s="10">
        <f t="shared" si="0"/>
        <v>12131</v>
      </c>
      <c r="AD37" s="10">
        <f>VLOOKUP(+AE:AE,'FF4exp'!$E$11:$O$110,11)</f>
        <v>20</v>
      </c>
      <c r="AE37" s="10">
        <f t="shared" si="4"/>
        <v>60153</v>
      </c>
      <c r="AF37" s="10">
        <f>VLOOKUP(+AG:AG,'FF4exp'!$F$11:$O$110,10)</f>
        <v>14</v>
      </c>
      <c r="AG37" s="10">
        <f t="shared" si="3"/>
        <v>8439</v>
      </c>
      <c r="AH37" s="10">
        <f>VLOOKUP(+AI:AI,'FF4exp'!$H$11:$O$110,8)</f>
        <v>14</v>
      </c>
      <c r="AI37" s="10">
        <f t="shared" si="6"/>
        <v>8662</v>
      </c>
      <c r="AJ37" s="10">
        <f>VLOOKUP(+AK:AK,'FF4exp'!$I$11:$O$110,7)</f>
        <v>14</v>
      </c>
      <c r="AK37" s="10">
        <f t="shared" si="8"/>
        <v>6487</v>
      </c>
      <c r="AL37" s="10">
        <f>VLOOKUP(+AM:AM,'FF4exp'!$J$11:$O$110,6)</f>
        <v>14</v>
      </c>
      <c r="AM37" s="10">
        <f t="shared" si="9"/>
        <v>6487</v>
      </c>
    </row>
    <row r="38" spans="1:39" ht="13.5">
      <c r="A38" t="s">
        <v>70</v>
      </c>
      <c r="M38" t="s">
        <v>65</v>
      </c>
      <c r="N38" t="s">
        <v>65</v>
      </c>
      <c r="R38" s="20">
        <f>VLOOKUP(+S:S,'FF4exp'!$C$11:$O$110,13)</f>
        <v>16</v>
      </c>
      <c r="S38" s="20">
        <f t="shared" si="1"/>
        <v>11531</v>
      </c>
      <c r="T38" s="20">
        <f>VLOOKUP(+U:U,'FF4exp'!$D$11:$O$110,12)</f>
        <v>11</v>
      </c>
      <c r="U38" s="20">
        <f t="shared" si="2"/>
        <v>4530</v>
      </c>
      <c r="V38" s="20">
        <f>VLOOKUP(+W:W,'FF4exp'!$G$11:$O$110,9)</f>
        <v>14</v>
      </c>
      <c r="W38" s="20">
        <f t="shared" si="5"/>
        <v>7920</v>
      </c>
      <c r="X38" s="20">
        <f>VLOOKUP(+Y:Y,'FF4exp'!$K$11:$O$110,5)</f>
        <v>1</v>
      </c>
      <c r="Y38" s="20">
        <f t="shared" si="10"/>
        <v>0</v>
      </c>
      <c r="AB38" s="10">
        <f>VLOOKUP(+AC:AC,'FF4exp'!$B$11:$O$110,14)</f>
        <v>15</v>
      </c>
      <c r="AC38" s="10">
        <f t="shared" si="0"/>
        <v>12131</v>
      </c>
      <c r="AD38" s="10">
        <f>VLOOKUP(+AE:AE,'FF4exp'!$E$11:$O$110,11)</f>
        <v>20</v>
      </c>
      <c r="AE38" s="10">
        <f t="shared" si="4"/>
        <v>60153</v>
      </c>
      <c r="AF38" s="10">
        <f>VLOOKUP(+AG:AG,'FF4exp'!$F$11:$O$110,10)</f>
        <v>14</v>
      </c>
      <c r="AG38" s="10">
        <f t="shared" si="3"/>
        <v>8439</v>
      </c>
      <c r="AH38" s="10">
        <f>VLOOKUP(+AI:AI,'FF4exp'!$H$11:$O$110,8)</f>
        <v>14</v>
      </c>
      <c r="AI38" s="10">
        <f t="shared" si="6"/>
        <v>8662</v>
      </c>
      <c r="AJ38" s="10">
        <f>VLOOKUP(+AK:AK,'FF4exp'!$I$11:$O$110,7)</f>
        <v>14</v>
      </c>
      <c r="AK38" s="10">
        <f t="shared" si="8"/>
        <v>6487</v>
      </c>
      <c r="AL38" s="10">
        <f>VLOOKUP(+AM:AM,'FF4exp'!$J$11:$O$110,6)</f>
        <v>14</v>
      </c>
      <c r="AM38" s="10">
        <f t="shared" si="9"/>
        <v>6487</v>
      </c>
    </row>
    <row r="39" spans="1:41" ht="13.5">
      <c r="A39" t="s">
        <v>71</v>
      </c>
      <c r="O39" t="s">
        <v>66</v>
      </c>
      <c r="R39" s="20">
        <f>VLOOKUP(+S:S,'FF4exp'!$C$11:$O$110,13)</f>
        <v>16</v>
      </c>
      <c r="S39" s="20">
        <f t="shared" si="1"/>
        <v>11531</v>
      </c>
      <c r="T39" s="20">
        <f>VLOOKUP(+U:U,'FF4exp'!$D$11:$O$110,12)</f>
        <v>11</v>
      </c>
      <c r="U39" s="20">
        <f t="shared" si="2"/>
        <v>4530</v>
      </c>
      <c r="V39" s="20">
        <f>VLOOKUP(+W:W,'FF4exp'!$G$11:$O$110,9)</f>
        <v>14</v>
      </c>
      <c r="W39" s="20">
        <f t="shared" si="5"/>
        <v>7920</v>
      </c>
      <c r="X39" s="20">
        <f>VLOOKUP(+Y:Y,'FF4exp'!$K$11:$O$110,5)</f>
        <v>1</v>
      </c>
      <c r="Y39" s="20">
        <f t="shared" si="10"/>
        <v>0</v>
      </c>
      <c r="AB39" s="10">
        <f>VLOOKUP(+AC:AC,'FF4exp'!$B$11:$O$110,14)</f>
        <v>15</v>
      </c>
      <c r="AC39" s="10">
        <f t="shared" si="0"/>
        <v>12131</v>
      </c>
      <c r="AD39" s="10">
        <f>VLOOKUP(+AE:AE,'FF4exp'!$E$11:$O$110,11)</f>
        <v>20</v>
      </c>
      <c r="AE39" s="10">
        <f t="shared" si="4"/>
        <v>60153</v>
      </c>
      <c r="AF39" s="10">
        <f>VLOOKUP(+AG:AG,'FF4exp'!$F$11:$O$110,10)</f>
        <v>14</v>
      </c>
      <c r="AG39" s="10">
        <f t="shared" si="3"/>
        <v>8439</v>
      </c>
      <c r="AH39" s="10">
        <f>VLOOKUP(+AI:AI,'FF4exp'!$H$11:$O$110,8)</f>
        <v>14</v>
      </c>
      <c r="AI39" s="10">
        <f t="shared" si="6"/>
        <v>8662</v>
      </c>
      <c r="AJ39" s="10">
        <f>VLOOKUP(+AK:AK,'FF4exp'!$I$11:$O$110,7)</f>
        <v>14</v>
      </c>
      <c r="AK39" s="10">
        <f t="shared" si="8"/>
        <v>6487</v>
      </c>
      <c r="AL39" s="10">
        <f>VLOOKUP(+AM:AM,'FF4exp'!$J$11:$O$110,6)</f>
        <v>14</v>
      </c>
      <c r="AM39" s="10">
        <f t="shared" si="9"/>
        <v>6487</v>
      </c>
      <c r="AN39" s="10">
        <f>VLOOKUP(+AO:AO,'FF4exp'!$L$11:$O$110,4)</f>
        <v>20</v>
      </c>
      <c r="AO39" s="10">
        <v>26754</v>
      </c>
    </row>
    <row r="40" spans="1:41" ht="13.5">
      <c r="A40" t="s">
        <v>42</v>
      </c>
      <c r="B40" s="24">
        <v>1000</v>
      </c>
      <c r="C40">
        <f>INT(+B:B/COUNTIF(D40:P40,"○"))</f>
        <v>333</v>
      </c>
      <c r="D40" s="17" t="s">
        <v>59</v>
      </c>
      <c r="E40" s="17" t="s">
        <v>59</v>
      </c>
      <c r="F40" s="17" t="s">
        <v>59</v>
      </c>
      <c r="G40" s="23" t="s">
        <v>58</v>
      </c>
      <c r="I40" t="s">
        <v>59</v>
      </c>
      <c r="J40" s="8" t="s">
        <v>60</v>
      </c>
      <c r="K40" t="s">
        <v>59</v>
      </c>
      <c r="L40" s="8" t="s">
        <v>60</v>
      </c>
      <c r="M40" t="s">
        <v>59</v>
      </c>
      <c r="N40" t="s">
        <v>59</v>
      </c>
      <c r="O40" s="8" t="s">
        <v>60</v>
      </c>
      <c r="R40" s="20">
        <f>VLOOKUP(+S:S,'FF4exp'!$C$11:$O$110,13)</f>
        <v>16</v>
      </c>
      <c r="S40" s="20">
        <f t="shared" si="1"/>
        <v>11864</v>
      </c>
      <c r="T40" s="20">
        <f>VLOOKUP(+U:U,'FF4exp'!$D$11:$O$110,12)</f>
        <v>11</v>
      </c>
      <c r="U40" s="20">
        <f t="shared" si="2"/>
        <v>4863</v>
      </c>
      <c r="V40" s="20">
        <f>VLOOKUP(+W:W,'FF4exp'!$G$11:$O$110,9)</f>
        <v>14</v>
      </c>
      <c r="W40" s="20">
        <f t="shared" si="5"/>
        <v>8253</v>
      </c>
      <c r="X40" s="20">
        <f>VLOOKUP(+Y:Y,'FF4exp'!$K$11:$O$110,5)</f>
        <v>1</v>
      </c>
      <c r="Y40" s="20">
        <f t="shared" si="10"/>
        <v>0</v>
      </c>
      <c r="AB40" s="10">
        <f>VLOOKUP(+AC:AC,'FF4exp'!$B$11:$O$110,14)</f>
        <v>15</v>
      </c>
      <c r="AC40" s="10">
        <f t="shared" si="0"/>
        <v>12464</v>
      </c>
      <c r="AD40" s="10">
        <f>VLOOKUP(+AE:AE,'FF4exp'!$E$11:$O$110,11)</f>
        <v>20</v>
      </c>
      <c r="AE40" s="10">
        <f t="shared" si="4"/>
        <v>60486</v>
      </c>
      <c r="AF40" s="10">
        <f>VLOOKUP(+AG:AG,'FF4exp'!$F$11:$O$110,10)</f>
        <v>14</v>
      </c>
      <c r="AG40" s="10">
        <f t="shared" si="3"/>
        <v>8772</v>
      </c>
      <c r="AH40" s="10">
        <f>VLOOKUP(+AI:AI,'FF4exp'!$H$11:$O$110,8)</f>
        <v>15</v>
      </c>
      <c r="AI40" s="10">
        <f t="shared" si="6"/>
        <v>8995</v>
      </c>
      <c r="AJ40" s="10">
        <f>VLOOKUP(+AK:AK,'FF4exp'!$I$11:$O$110,7)</f>
        <v>14</v>
      </c>
      <c r="AK40" s="10">
        <f t="shared" si="8"/>
        <v>6820</v>
      </c>
      <c r="AL40" s="10">
        <f>VLOOKUP(+AM:AM,'FF4exp'!$J$11:$O$110,6)</f>
        <v>14</v>
      </c>
      <c r="AM40" s="10">
        <f t="shared" si="9"/>
        <v>6820</v>
      </c>
      <c r="AN40" s="10">
        <f>VLOOKUP(+AO:AO,'FF4exp'!$L$11:$O$110,4)</f>
        <v>20</v>
      </c>
      <c r="AO40" s="10">
        <f aca="true" t="shared" si="11" ref="AO40:AO66">AO39+IF(OR(+O$1:O$65536="○",+O$1:O$65536="離"),+$C:$C)</f>
        <v>27087</v>
      </c>
    </row>
    <row r="41" spans="1:41" ht="13.5">
      <c r="A41" t="s">
        <v>34</v>
      </c>
      <c r="B41">
        <f>3000*3</f>
        <v>9000</v>
      </c>
      <c r="C41">
        <f>INT(+B:B/COUNTIF(D41:P41,"○"))</f>
        <v>3000</v>
      </c>
      <c r="D41" s="17" t="s">
        <v>59</v>
      </c>
      <c r="E41" s="17" t="s">
        <v>59</v>
      </c>
      <c r="F41" s="17" t="s">
        <v>59</v>
      </c>
      <c r="G41" s="23" t="s">
        <v>58</v>
      </c>
      <c r="I41" t="s">
        <v>59</v>
      </c>
      <c r="J41" s="8" t="s">
        <v>60</v>
      </c>
      <c r="K41" t="s">
        <v>59</v>
      </c>
      <c r="L41" s="8" t="s">
        <v>60</v>
      </c>
      <c r="M41" t="s">
        <v>59</v>
      </c>
      <c r="N41" t="s">
        <v>59</v>
      </c>
      <c r="O41" s="8" t="s">
        <v>60</v>
      </c>
      <c r="R41" s="20">
        <f>VLOOKUP(+S:S,'FF4exp'!$C$11:$O$110,13)</f>
        <v>17</v>
      </c>
      <c r="S41" s="20">
        <f t="shared" si="1"/>
        <v>14864</v>
      </c>
      <c r="T41" s="20">
        <f>VLOOKUP(+U:U,'FF4exp'!$D$11:$O$110,12)</f>
        <v>13</v>
      </c>
      <c r="U41" s="20">
        <f t="shared" si="2"/>
        <v>7863</v>
      </c>
      <c r="V41" s="20">
        <f>VLOOKUP(+W:W,'FF4exp'!$G$11:$O$110,9)</f>
        <v>16</v>
      </c>
      <c r="W41" s="20">
        <f t="shared" si="5"/>
        <v>11253</v>
      </c>
      <c r="X41" s="20">
        <f>VLOOKUP(+Y:Y,'FF4exp'!$K$11:$O$110,5)</f>
        <v>1</v>
      </c>
      <c r="Y41" s="20">
        <f t="shared" si="10"/>
        <v>0</v>
      </c>
      <c r="AB41" s="10">
        <f>VLOOKUP(+AC:AC,'FF4exp'!$B$11:$O$110,14)</f>
        <v>16</v>
      </c>
      <c r="AC41" s="10">
        <f t="shared" si="0"/>
        <v>15464</v>
      </c>
      <c r="AD41" s="10">
        <f>VLOOKUP(+AE:AE,'FF4exp'!$E$11:$O$110,11)</f>
        <v>21</v>
      </c>
      <c r="AE41" s="10">
        <f t="shared" si="4"/>
        <v>63486</v>
      </c>
      <c r="AF41" s="10">
        <f>VLOOKUP(+AG:AG,'FF4exp'!$F$11:$O$110,10)</f>
        <v>16</v>
      </c>
      <c r="AG41" s="10">
        <f t="shared" si="3"/>
        <v>11772</v>
      </c>
      <c r="AH41" s="10">
        <f>VLOOKUP(+AI:AI,'FF4exp'!$H$11:$O$110,8)</f>
        <v>16</v>
      </c>
      <c r="AI41" s="10">
        <f t="shared" si="6"/>
        <v>11995</v>
      </c>
      <c r="AJ41" s="10">
        <f>VLOOKUP(+AK:AK,'FF4exp'!$I$11:$O$110,7)</f>
        <v>15</v>
      </c>
      <c r="AK41" s="10">
        <f t="shared" si="8"/>
        <v>9820</v>
      </c>
      <c r="AL41" s="10">
        <f>VLOOKUP(+AM:AM,'FF4exp'!$J$11:$O$110,6)</f>
        <v>15</v>
      </c>
      <c r="AM41" s="10">
        <f t="shared" si="9"/>
        <v>9820</v>
      </c>
      <c r="AN41" s="10">
        <f>VLOOKUP(+AO:AO,'FF4exp'!$L$11:$O$110,4)</f>
        <v>20</v>
      </c>
      <c r="AO41" s="10">
        <f t="shared" si="11"/>
        <v>30087</v>
      </c>
    </row>
    <row r="42" spans="1:41" ht="13.5">
      <c r="A42" t="s">
        <v>69</v>
      </c>
      <c r="J42" t="s">
        <v>65</v>
      </c>
      <c r="R42" s="20">
        <f>VLOOKUP(+S:S,'FF4exp'!$C$11:$O$110,13)</f>
        <v>17</v>
      </c>
      <c r="S42" s="20">
        <f t="shared" si="1"/>
        <v>14864</v>
      </c>
      <c r="T42" s="20">
        <f>VLOOKUP(+U:U,'FF4exp'!$D$11:$O$110,12)</f>
        <v>13</v>
      </c>
      <c r="U42" s="20">
        <f t="shared" si="2"/>
        <v>7863</v>
      </c>
      <c r="V42" s="20">
        <f>VLOOKUP(+W:W,'FF4exp'!$G$11:$O$110,9)</f>
        <v>16</v>
      </c>
      <c r="W42" s="20">
        <f t="shared" si="5"/>
        <v>11253</v>
      </c>
      <c r="X42" s="20">
        <f>VLOOKUP(+Y:Y,'FF4exp'!$K$11:$O$110,5)</f>
        <v>1</v>
      </c>
      <c r="Y42" s="20">
        <f t="shared" si="10"/>
        <v>0</v>
      </c>
      <c r="AB42" s="10">
        <f>VLOOKUP(+AC:AC,'FF4exp'!$B$11:$O$110,14)</f>
        <v>16</v>
      </c>
      <c r="AC42" s="10">
        <f t="shared" si="0"/>
        <v>15464</v>
      </c>
      <c r="AD42" s="10">
        <f>VLOOKUP(+AE:AE,'FF4exp'!$E$11:$O$110,11)</f>
        <v>21</v>
      </c>
      <c r="AE42" s="10">
        <f t="shared" si="4"/>
        <v>63486</v>
      </c>
      <c r="AF42" s="10">
        <f>VLOOKUP(+AG:AG,'FF4exp'!$F$11:$O$110,10)</f>
        <v>16</v>
      </c>
      <c r="AG42" s="10">
        <f t="shared" si="3"/>
        <v>11772</v>
      </c>
      <c r="AH42" s="10">
        <f>VLOOKUP(+AI:AI,'FF4exp'!$H$11:$O$110,8)</f>
        <v>16</v>
      </c>
      <c r="AI42" s="10">
        <f t="shared" si="6"/>
        <v>11995</v>
      </c>
      <c r="AJ42" s="10">
        <f>VLOOKUP(+AK:AK,'FF4exp'!$I$11:$O$110,7)</f>
        <v>15</v>
      </c>
      <c r="AK42" s="10">
        <f t="shared" si="8"/>
        <v>9820</v>
      </c>
      <c r="AL42" s="10">
        <f>VLOOKUP(+AM:AM,'FF4exp'!$J$11:$O$110,6)</f>
        <v>15</v>
      </c>
      <c r="AM42" s="10">
        <f t="shared" si="9"/>
        <v>9820</v>
      </c>
      <c r="AN42" s="10">
        <f>VLOOKUP(+AO:AO,'FF4exp'!$L$11:$O$110,4)</f>
        <v>20</v>
      </c>
      <c r="AO42" s="10">
        <f t="shared" si="11"/>
        <v>30087</v>
      </c>
    </row>
    <row r="43" spans="1:41" ht="13.5">
      <c r="A43" t="s">
        <v>80</v>
      </c>
      <c r="D43" s="17" t="s">
        <v>66</v>
      </c>
      <c r="F43" s="17" t="s">
        <v>66</v>
      </c>
      <c r="R43" s="20">
        <f>VLOOKUP(+S:S,'FF4exp'!$C$11:$O$110,13)</f>
        <v>17</v>
      </c>
      <c r="S43" s="20">
        <f t="shared" si="1"/>
        <v>14864</v>
      </c>
      <c r="T43" s="20">
        <f>VLOOKUP(+U:U,'FF4exp'!$D$11:$O$110,12)</f>
        <v>13</v>
      </c>
      <c r="U43" s="20">
        <f t="shared" si="2"/>
        <v>7863</v>
      </c>
      <c r="V43" s="20">
        <f>VLOOKUP(+W:W,'FF4exp'!$G$11:$O$110,9)</f>
        <v>16</v>
      </c>
      <c r="W43" s="20">
        <f t="shared" si="5"/>
        <v>11253</v>
      </c>
      <c r="X43" s="20">
        <f>VLOOKUP(+Y:Y,'FF4exp'!$K$11:$O$110,5)</f>
        <v>1</v>
      </c>
      <c r="Y43" s="20">
        <f t="shared" si="10"/>
        <v>0</v>
      </c>
      <c r="AB43" s="10">
        <f>VLOOKUP(+AC:AC,'FF4exp'!$B$11:$O$110,14)</f>
        <v>16</v>
      </c>
      <c r="AC43" s="10">
        <f t="shared" si="0"/>
        <v>15464</v>
      </c>
      <c r="AD43" s="10">
        <f>VLOOKUP(+AE:AE,'FF4exp'!$E$11:$O$110,11)</f>
        <v>21</v>
      </c>
      <c r="AE43" s="10">
        <f t="shared" si="4"/>
        <v>63486</v>
      </c>
      <c r="AF43" s="10">
        <f>VLOOKUP(+AG:AG,'FF4exp'!$F$11:$O$110,10)</f>
        <v>16</v>
      </c>
      <c r="AG43" s="10">
        <f t="shared" si="3"/>
        <v>11772</v>
      </c>
      <c r="AH43" s="10">
        <f>VLOOKUP(+AI:AI,'FF4exp'!$H$11:$O$110,8)</f>
        <v>16</v>
      </c>
      <c r="AI43" s="10">
        <f t="shared" si="6"/>
        <v>11995</v>
      </c>
      <c r="AJ43" s="10">
        <f>VLOOKUP(+AK:AK,'FF4exp'!$I$11:$O$110,7)</f>
        <v>15</v>
      </c>
      <c r="AK43" s="10">
        <f t="shared" si="8"/>
        <v>9820</v>
      </c>
      <c r="AL43" s="10">
        <f>VLOOKUP(+AM:AM,'FF4exp'!$J$11:$O$110,6)</f>
        <v>15</v>
      </c>
      <c r="AM43" s="10">
        <f t="shared" si="9"/>
        <v>9820</v>
      </c>
      <c r="AN43" s="10">
        <f>VLOOKUP(+AO:AO,'FF4exp'!$L$11:$O$110,4)</f>
        <v>20</v>
      </c>
      <c r="AO43" s="10">
        <f t="shared" si="11"/>
        <v>30087</v>
      </c>
    </row>
    <row r="44" spans="1:41" ht="13.5">
      <c r="A44" t="s">
        <v>35</v>
      </c>
      <c r="B44">
        <v>9500</v>
      </c>
      <c r="C44">
        <f>INT(+B:B/COUNTIF(D44:P44,"○"))</f>
        <v>2375</v>
      </c>
      <c r="D44" s="18" t="s">
        <v>60</v>
      </c>
      <c r="E44" s="17" t="s">
        <v>59</v>
      </c>
      <c r="F44" s="18" t="s">
        <v>60</v>
      </c>
      <c r="G44" s="23" t="s">
        <v>58</v>
      </c>
      <c r="I44" t="s">
        <v>59</v>
      </c>
      <c r="J44" t="s">
        <v>59</v>
      </c>
      <c r="K44" t="s">
        <v>59</v>
      </c>
      <c r="L44" s="8" t="s">
        <v>60</v>
      </c>
      <c r="M44" t="s">
        <v>59</v>
      </c>
      <c r="N44" t="s">
        <v>59</v>
      </c>
      <c r="O44" s="8" t="s">
        <v>60</v>
      </c>
      <c r="R44" s="20">
        <f>VLOOKUP(+S:S,'FF4exp'!$C$11:$O$110,13)</f>
        <v>18</v>
      </c>
      <c r="S44" s="20">
        <f t="shared" si="1"/>
        <v>17239</v>
      </c>
      <c r="T44" s="20">
        <f>VLOOKUP(+U:U,'FF4exp'!$D$11:$O$110,12)</f>
        <v>14</v>
      </c>
      <c r="U44" s="20">
        <f t="shared" si="2"/>
        <v>10238</v>
      </c>
      <c r="V44" s="20">
        <f>VLOOKUP(+W:W,'FF4exp'!$G$11:$O$110,9)</f>
        <v>16</v>
      </c>
      <c r="W44" s="20">
        <f t="shared" si="5"/>
        <v>13628</v>
      </c>
      <c r="X44" s="20">
        <f>VLOOKUP(+Y:Y,'FF4exp'!$K$11:$O$110,5)</f>
        <v>1</v>
      </c>
      <c r="Y44" s="20">
        <f t="shared" si="10"/>
        <v>0</v>
      </c>
      <c r="AB44" s="10">
        <f>VLOOKUP(+AC:AC,'FF4exp'!$B$11:$O$110,14)</f>
        <v>17</v>
      </c>
      <c r="AC44" s="10">
        <f t="shared" si="0"/>
        <v>17839</v>
      </c>
      <c r="AD44" s="10">
        <f>VLOOKUP(+AE:AE,'FF4exp'!$E$11:$O$110,11)</f>
        <v>21</v>
      </c>
      <c r="AE44" s="10">
        <f t="shared" si="4"/>
        <v>65861</v>
      </c>
      <c r="AF44" s="10">
        <f>VLOOKUP(+AG:AG,'FF4exp'!$F$11:$O$110,10)</f>
        <v>16</v>
      </c>
      <c r="AG44" s="10">
        <f t="shared" si="3"/>
        <v>14147</v>
      </c>
      <c r="AH44" s="10">
        <f>VLOOKUP(+AI:AI,'FF4exp'!$H$11:$O$110,8)</f>
        <v>17</v>
      </c>
      <c r="AI44" s="10">
        <f t="shared" si="6"/>
        <v>14370</v>
      </c>
      <c r="AJ44" s="10">
        <f>VLOOKUP(+AK:AK,'FF4exp'!$I$11:$O$110,7)</f>
        <v>16</v>
      </c>
      <c r="AK44" s="10">
        <f t="shared" si="8"/>
        <v>12195</v>
      </c>
      <c r="AL44" s="10">
        <f>VLOOKUP(+AM:AM,'FF4exp'!$J$11:$O$110,6)</f>
        <v>16</v>
      </c>
      <c r="AM44" s="10">
        <f t="shared" si="9"/>
        <v>12195</v>
      </c>
      <c r="AN44" s="10">
        <f>VLOOKUP(+AO:AO,'FF4exp'!$L$11:$O$110,4)</f>
        <v>21</v>
      </c>
      <c r="AO44" s="10">
        <f t="shared" si="11"/>
        <v>32462</v>
      </c>
    </row>
    <row r="45" spans="1:41" ht="13.5">
      <c r="A45" t="s">
        <v>72</v>
      </c>
      <c r="J45" t="s">
        <v>65</v>
      </c>
      <c r="R45" s="20">
        <f>VLOOKUP(+S:S,'FF4exp'!$C$11:$O$110,13)</f>
        <v>18</v>
      </c>
      <c r="S45" s="20">
        <f t="shared" si="1"/>
        <v>17239</v>
      </c>
      <c r="T45" s="20">
        <f>VLOOKUP(+U:U,'FF4exp'!$D$11:$O$110,12)</f>
        <v>14</v>
      </c>
      <c r="U45" s="20">
        <f t="shared" si="2"/>
        <v>10238</v>
      </c>
      <c r="V45" s="20">
        <f>VLOOKUP(+W:W,'FF4exp'!$G$11:$O$110,9)</f>
        <v>16</v>
      </c>
      <c r="W45" s="20">
        <f t="shared" si="5"/>
        <v>13628</v>
      </c>
      <c r="X45" s="20">
        <f>VLOOKUP(+Y:Y,'FF4exp'!$K$11:$O$110,5)</f>
        <v>1</v>
      </c>
      <c r="Y45" s="20">
        <f t="shared" si="10"/>
        <v>0</v>
      </c>
      <c r="AB45" s="10">
        <f>VLOOKUP(+AC:AC,'FF4exp'!$B$11:$O$110,14)</f>
        <v>17</v>
      </c>
      <c r="AC45" s="10">
        <f t="shared" si="0"/>
        <v>17839</v>
      </c>
      <c r="AD45" s="10">
        <f>VLOOKUP(+AE:AE,'FF4exp'!$E$11:$O$110,11)</f>
        <v>21</v>
      </c>
      <c r="AE45" s="10">
        <f t="shared" si="4"/>
        <v>65861</v>
      </c>
      <c r="AF45" s="10">
        <f>VLOOKUP(+AG:AG,'FF4exp'!$F$11:$O$110,10)</f>
        <v>16</v>
      </c>
      <c r="AG45" s="10">
        <f t="shared" si="3"/>
        <v>14147</v>
      </c>
      <c r="AH45" s="10">
        <f>VLOOKUP(+AI:AI,'FF4exp'!$H$11:$O$110,8)</f>
        <v>17</v>
      </c>
      <c r="AI45" s="10">
        <f t="shared" si="6"/>
        <v>14370</v>
      </c>
      <c r="AJ45" s="10">
        <f>VLOOKUP(+AK:AK,'FF4exp'!$I$11:$O$110,7)</f>
        <v>16</v>
      </c>
      <c r="AK45" s="10">
        <f t="shared" si="8"/>
        <v>12195</v>
      </c>
      <c r="AL45" s="10">
        <f>VLOOKUP(+AM:AM,'FF4exp'!$J$11:$O$110,6)</f>
        <v>16</v>
      </c>
      <c r="AM45" s="10">
        <f t="shared" si="9"/>
        <v>12195</v>
      </c>
      <c r="AN45" s="10">
        <f>VLOOKUP(+AO:AO,'FF4exp'!$L$11:$O$110,4)</f>
        <v>21</v>
      </c>
      <c r="AO45" s="10">
        <f t="shared" si="11"/>
        <v>32462</v>
      </c>
    </row>
    <row r="46" spans="1:41" ht="13.5">
      <c r="A46" t="s">
        <v>36</v>
      </c>
      <c r="B46">
        <f>1000*6</f>
        <v>6000</v>
      </c>
      <c r="C46">
        <f>INT(+B:B/COUNTIF(D46:P46,"○"))</f>
        <v>3000</v>
      </c>
      <c r="D46" s="18" t="s">
        <v>60</v>
      </c>
      <c r="E46" s="17" t="s">
        <v>59</v>
      </c>
      <c r="F46" s="18" t="s">
        <v>58</v>
      </c>
      <c r="G46" s="23" t="s">
        <v>58</v>
      </c>
      <c r="I46" t="s">
        <v>59</v>
      </c>
      <c r="J46" t="s">
        <v>59</v>
      </c>
      <c r="K46" t="s">
        <v>59</v>
      </c>
      <c r="L46" s="8" t="s">
        <v>60</v>
      </c>
      <c r="M46" t="s">
        <v>59</v>
      </c>
      <c r="N46" t="s">
        <v>59</v>
      </c>
      <c r="O46" t="s">
        <v>59</v>
      </c>
      <c r="R46" s="20">
        <f>VLOOKUP(+S:S,'FF4exp'!$C$11:$O$110,13)</f>
        <v>19</v>
      </c>
      <c r="S46" s="20">
        <f t="shared" si="1"/>
        <v>20239</v>
      </c>
      <c r="T46" s="20">
        <f>VLOOKUP(+U:U,'FF4exp'!$D$11:$O$110,12)</f>
        <v>15</v>
      </c>
      <c r="U46" s="20">
        <f t="shared" si="2"/>
        <v>13238</v>
      </c>
      <c r="V46" s="20">
        <f>VLOOKUP(+W:W,'FF4exp'!$G$11:$O$110,9)</f>
        <v>16</v>
      </c>
      <c r="W46" s="20">
        <f t="shared" si="5"/>
        <v>13628</v>
      </c>
      <c r="X46" s="20">
        <f>VLOOKUP(+Y:Y,'FF4exp'!$K$11:$O$110,5)</f>
        <v>1</v>
      </c>
      <c r="Y46" s="20">
        <f t="shared" si="10"/>
        <v>0</v>
      </c>
      <c r="AB46" s="10">
        <f>VLOOKUP(+AC:AC,'FF4exp'!$B$11:$O$110,14)</f>
        <v>18</v>
      </c>
      <c r="AC46" s="10">
        <f t="shared" si="0"/>
        <v>20839</v>
      </c>
      <c r="AD46" s="10">
        <f>VLOOKUP(+AE:AE,'FF4exp'!$E$11:$O$110,11)</f>
        <v>21</v>
      </c>
      <c r="AE46" s="10">
        <f t="shared" si="4"/>
        <v>68861</v>
      </c>
      <c r="AF46" s="10">
        <f>VLOOKUP(+AG:AG,'FF4exp'!$F$11:$O$110,10)</f>
        <v>17</v>
      </c>
      <c r="AG46" s="10">
        <f t="shared" si="3"/>
        <v>17147</v>
      </c>
      <c r="AH46" s="10">
        <f>VLOOKUP(+AI:AI,'FF4exp'!$H$11:$O$110,8)</f>
        <v>18</v>
      </c>
      <c r="AI46" s="10">
        <f t="shared" si="6"/>
        <v>17370</v>
      </c>
      <c r="AJ46" s="10">
        <f>VLOOKUP(+AK:AK,'FF4exp'!$I$11:$O$110,7)</f>
        <v>17</v>
      </c>
      <c r="AK46" s="10">
        <f t="shared" si="8"/>
        <v>15195</v>
      </c>
      <c r="AL46" s="10">
        <f>VLOOKUP(+AM:AM,'FF4exp'!$J$11:$O$110,6)</f>
        <v>17</v>
      </c>
      <c r="AM46" s="10">
        <f t="shared" si="9"/>
        <v>15195</v>
      </c>
      <c r="AN46" s="10">
        <f>VLOOKUP(+AO:AO,'FF4exp'!$L$11:$O$110,4)</f>
        <v>21</v>
      </c>
      <c r="AO46" s="10">
        <f t="shared" si="11"/>
        <v>35462</v>
      </c>
    </row>
    <row r="47" spans="1:41" ht="13.5">
      <c r="A47" t="s">
        <v>73</v>
      </c>
      <c r="E47" s="17" t="s">
        <v>66</v>
      </c>
      <c r="R47" s="20">
        <f>VLOOKUP(+S:S,'FF4exp'!$C$11:$O$110,13)</f>
        <v>19</v>
      </c>
      <c r="S47" s="20">
        <f t="shared" si="1"/>
        <v>20239</v>
      </c>
      <c r="T47" s="20">
        <f>VLOOKUP(+U:U,'FF4exp'!$D$11:$O$110,12)</f>
        <v>15</v>
      </c>
      <c r="U47" s="20">
        <f t="shared" si="2"/>
        <v>13238</v>
      </c>
      <c r="V47" s="20">
        <f>VLOOKUP(+W:W,'FF4exp'!$G$11:$O$110,9)</f>
        <v>16</v>
      </c>
      <c r="W47" s="20">
        <f t="shared" si="5"/>
        <v>13628</v>
      </c>
      <c r="X47" s="20">
        <f>VLOOKUP(+Y:Y,'FF4exp'!$K$11:$O$110,5)</f>
        <v>1</v>
      </c>
      <c r="Y47" s="20">
        <f t="shared" si="10"/>
        <v>0</v>
      </c>
      <c r="AB47" s="10">
        <f>VLOOKUP(+AC:AC,'FF4exp'!$B$11:$O$110,14)</f>
        <v>18</v>
      </c>
      <c r="AC47" s="10">
        <f t="shared" si="0"/>
        <v>20839</v>
      </c>
      <c r="AD47" s="10">
        <f>VLOOKUP(+AE:AE,'FF4exp'!$E$11:$O$110,11)</f>
        <v>21</v>
      </c>
      <c r="AE47" s="10">
        <f t="shared" si="4"/>
        <v>68861</v>
      </c>
      <c r="AF47" s="10">
        <f>VLOOKUP(+AG:AG,'FF4exp'!$F$11:$O$110,10)</f>
        <v>17</v>
      </c>
      <c r="AG47" s="10">
        <f t="shared" si="3"/>
        <v>17147</v>
      </c>
      <c r="AH47" s="10">
        <f>VLOOKUP(+AI:AI,'FF4exp'!$H$11:$O$110,8)</f>
        <v>18</v>
      </c>
      <c r="AI47" s="10">
        <f t="shared" si="6"/>
        <v>17370</v>
      </c>
      <c r="AJ47" s="10">
        <f>VLOOKUP(+AK:AK,'FF4exp'!$I$11:$O$110,7)</f>
        <v>17</v>
      </c>
      <c r="AK47" s="10">
        <f t="shared" si="8"/>
        <v>15195</v>
      </c>
      <c r="AL47" s="10">
        <f>VLOOKUP(+AM:AM,'FF4exp'!$J$11:$O$110,6)</f>
        <v>17</v>
      </c>
      <c r="AM47" s="10">
        <f t="shared" si="9"/>
        <v>15195</v>
      </c>
      <c r="AN47" s="10">
        <f>VLOOKUP(+AO:AO,'FF4exp'!$L$11:$O$110,4)</f>
        <v>21</v>
      </c>
      <c r="AO47" s="10">
        <f t="shared" si="11"/>
        <v>35462</v>
      </c>
    </row>
    <row r="48" spans="1:41" ht="13.5">
      <c r="A48" t="s">
        <v>37</v>
      </c>
      <c r="B48">
        <f>15000+5000</f>
        <v>20000</v>
      </c>
      <c r="C48">
        <f>INT(+B:B/COUNTIF(D48:P48,"○"))</f>
        <v>20000</v>
      </c>
      <c r="D48" s="18" t="s">
        <v>58</v>
      </c>
      <c r="E48" s="18" t="s">
        <v>58</v>
      </c>
      <c r="F48" s="18" t="s">
        <v>58</v>
      </c>
      <c r="G48" s="23" t="s">
        <v>58</v>
      </c>
      <c r="I48" t="s">
        <v>59</v>
      </c>
      <c r="J48" t="s">
        <v>59</v>
      </c>
      <c r="K48" t="s">
        <v>59</v>
      </c>
      <c r="L48" s="8" t="s">
        <v>60</v>
      </c>
      <c r="M48" t="s">
        <v>59</v>
      </c>
      <c r="N48" t="s">
        <v>59</v>
      </c>
      <c r="O48" t="s">
        <v>59</v>
      </c>
      <c r="R48" s="20">
        <f>VLOOKUP(+S:S,'FF4exp'!$C$11:$O$110,13)</f>
        <v>19</v>
      </c>
      <c r="S48" s="20">
        <f t="shared" si="1"/>
        <v>20239</v>
      </c>
      <c r="T48" s="20">
        <f>VLOOKUP(+U:U,'FF4exp'!$D$11:$O$110,12)</f>
        <v>15</v>
      </c>
      <c r="U48" s="20">
        <f t="shared" si="2"/>
        <v>13238</v>
      </c>
      <c r="V48" s="20">
        <f>VLOOKUP(+W:W,'FF4exp'!$G$11:$O$110,9)</f>
        <v>16</v>
      </c>
      <c r="W48" s="20">
        <f t="shared" si="5"/>
        <v>13628</v>
      </c>
      <c r="X48" s="20">
        <f>VLOOKUP(+Y:Y,'FF4exp'!$K$11:$O$110,5)</f>
        <v>1</v>
      </c>
      <c r="Y48" s="20">
        <f t="shared" si="10"/>
        <v>0</v>
      </c>
      <c r="AB48" s="10">
        <f>VLOOKUP(+AC:AC,'FF4exp'!$B$11:$O$110,14)</f>
        <v>21</v>
      </c>
      <c r="AC48" s="10">
        <f t="shared" si="0"/>
        <v>40839</v>
      </c>
      <c r="AD48" s="10">
        <f>VLOOKUP(+AE:AE,'FF4exp'!$E$11:$O$110,11)</f>
        <v>23</v>
      </c>
      <c r="AE48" s="10">
        <f t="shared" si="4"/>
        <v>88861</v>
      </c>
      <c r="AF48" s="10">
        <f>VLOOKUP(+AG:AG,'FF4exp'!$F$11:$O$110,10)</f>
        <v>22</v>
      </c>
      <c r="AG48" s="10">
        <f t="shared" si="3"/>
        <v>37147</v>
      </c>
      <c r="AH48" s="10">
        <f>VLOOKUP(+AI:AI,'FF4exp'!$H$11:$O$110,8)</f>
        <v>22</v>
      </c>
      <c r="AI48" s="10">
        <f t="shared" si="6"/>
        <v>37370</v>
      </c>
      <c r="AJ48" s="10">
        <f>VLOOKUP(+AK:AK,'FF4exp'!$I$11:$O$110,7)</f>
        <v>22</v>
      </c>
      <c r="AK48" s="10">
        <f t="shared" si="8"/>
        <v>35195</v>
      </c>
      <c r="AL48" s="10">
        <f>VLOOKUP(+AM:AM,'FF4exp'!$J$11:$O$110,6)</f>
        <v>22</v>
      </c>
      <c r="AM48" s="10">
        <f t="shared" si="9"/>
        <v>35195</v>
      </c>
      <c r="AN48" s="10">
        <f>VLOOKUP(+AO:AO,'FF4exp'!$L$11:$O$110,4)</f>
        <v>24</v>
      </c>
      <c r="AO48" s="10">
        <f t="shared" si="11"/>
        <v>55462</v>
      </c>
    </row>
    <row r="49" spans="1:41" ht="13.5">
      <c r="A49" t="s">
        <v>38</v>
      </c>
      <c r="B49">
        <v>15000</v>
      </c>
      <c r="C49">
        <f>INT(+B:B/COUNTIF(D49:P49,"○"))</f>
        <v>15000</v>
      </c>
      <c r="D49" s="18" t="s">
        <v>58</v>
      </c>
      <c r="E49" s="18" t="s">
        <v>58</v>
      </c>
      <c r="F49" s="18" t="s">
        <v>58</v>
      </c>
      <c r="G49" s="23" t="s">
        <v>58</v>
      </c>
      <c r="I49" t="s">
        <v>59</v>
      </c>
      <c r="J49" t="s">
        <v>59</v>
      </c>
      <c r="K49" t="s">
        <v>59</v>
      </c>
      <c r="L49" s="8" t="s">
        <v>60</v>
      </c>
      <c r="M49" t="s">
        <v>59</v>
      </c>
      <c r="N49" t="s">
        <v>59</v>
      </c>
      <c r="O49" t="s">
        <v>59</v>
      </c>
      <c r="R49" s="20">
        <f>VLOOKUP(+S:S,'FF4exp'!$C$11:$O$110,13)</f>
        <v>19</v>
      </c>
      <c r="S49" s="20">
        <f t="shared" si="1"/>
        <v>20239</v>
      </c>
      <c r="T49" s="20">
        <f>VLOOKUP(+U:U,'FF4exp'!$D$11:$O$110,12)</f>
        <v>15</v>
      </c>
      <c r="U49" s="20">
        <f t="shared" si="2"/>
        <v>13238</v>
      </c>
      <c r="V49" s="20">
        <f>VLOOKUP(+W:W,'FF4exp'!$G$11:$O$110,9)</f>
        <v>16</v>
      </c>
      <c r="W49" s="20">
        <f t="shared" si="5"/>
        <v>13628</v>
      </c>
      <c r="X49" s="20">
        <f>VLOOKUP(+Y:Y,'FF4exp'!$K$11:$O$110,5)</f>
        <v>1</v>
      </c>
      <c r="Y49" s="20">
        <f t="shared" si="10"/>
        <v>0</v>
      </c>
      <c r="AB49" s="10">
        <f>VLOOKUP(+AC:AC,'FF4exp'!$B$11:$O$110,14)</f>
        <v>23</v>
      </c>
      <c r="AC49" s="10">
        <f t="shared" si="0"/>
        <v>55839</v>
      </c>
      <c r="AD49" s="10">
        <f>VLOOKUP(+AE:AE,'FF4exp'!$E$11:$O$110,11)</f>
        <v>24</v>
      </c>
      <c r="AE49" s="10">
        <f t="shared" si="4"/>
        <v>103861</v>
      </c>
      <c r="AF49" s="10">
        <f>VLOOKUP(+AG:AG,'FF4exp'!$F$11:$O$110,10)</f>
        <v>24</v>
      </c>
      <c r="AG49" s="10">
        <f t="shared" si="3"/>
        <v>52147</v>
      </c>
      <c r="AH49" s="10">
        <f>VLOOKUP(+AI:AI,'FF4exp'!$H$11:$O$110,8)</f>
        <v>24</v>
      </c>
      <c r="AI49" s="10">
        <f t="shared" si="6"/>
        <v>52370</v>
      </c>
      <c r="AJ49" s="10">
        <f>VLOOKUP(+AK:AK,'FF4exp'!$I$11:$O$110,7)</f>
        <v>24</v>
      </c>
      <c r="AK49" s="10">
        <f t="shared" si="8"/>
        <v>50195</v>
      </c>
      <c r="AL49" s="10">
        <f>VLOOKUP(+AM:AM,'FF4exp'!$J$11:$O$110,6)</f>
        <v>24</v>
      </c>
      <c r="AM49" s="10">
        <f t="shared" si="9"/>
        <v>50195</v>
      </c>
      <c r="AN49" s="10">
        <f>VLOOKUP(+AO:AO,'FF4exp'!$L$11:$O$110,4)</f>
        <v>25</v>
      </c>
      <c r="AO49" s="10">
        <f t="shared" si="11"/>
        <v>70462</v>
      </c>
    </row>
    <row r="50" spans="1:41" ht="13.5">
      <c r="A50" t="s">
        <v>101</v>
      </c>
      <c r="B50">
        <f>1940*3</f>
        <v>5820</v>
      </c>
      <c r="C50">
        <f>INT(+B:B/COUNTIF(D50:P50,"○"))</f>
        <v>5820</v>
      </c>
      <c r="D50" s="18" t="s">
        <v>58</v>
      </c>
      <c r="E50" s="18" t="s">
        <v>58</v>
      </c>
      <c r="F50" s="18" t="s">
        <v>58</v>
      </c>
      <c r="G50" s="23" t="s">
        <v>58</v>
      </c>
      <c r="I50" t="s">
        <v>59</v>
      </c>
      <c r="J50" t="s">
        <v>59</v>
      </c>
      <c r="K50" t="s">
        <v>59</v>
      </c>
      <c r="L50" s="8" t="s">
        <v>60</v>
      </c>
      <c r="M50" t="s">
        <v>59</v>
      </c>
      <c r="N50" t="s">
        <v>59</v>
      </c>
      <c r="O50" t="s">
        <v>59</v>
      </c>
      <c r="R50" s="20">
        <f>VLOOKUP(+S:S,'FF4exp'!$C$11:$O$110,13)</f>
        <v>19</v>
      </c>
      <c r="S50" s="20">
        <f t="shared" si="1"/>
        <v>20239</v>
      </c>
      <c r="T50" s="20">
        <f>VLOOKUP(+U:U,'FF4exp'!$D$11:$O$110,12)</f>
        <v>15</v>
      </c>
      <c r="U50" s="20">
        <f t="shared" si="2"/>
        <v>13238</v>
      </c>
      <c r="V50" s="20">
        <f>VLOOKUP(+W:W,'FF4exp'!$G$11:$O$110,9)</f>
        <v>16</v>
      </c>
      <c r="W50" s="20">
        <f t="shared" si="5"/>
        <v>13628</v>
      </c>
      <c r="X50" s="20">
        <f>VLOOKUP(+Y:Y,'FF4exp'!$K$11:$O$110,5)</f>
        <v>1</v>
      </c>
      <c r="Y50" s="20">
        <f t="shared" si="10"/>
        <v>0</v>
      </c>
      <c r="AB50" s="10">
        <f>VLOOKUP(+AC:AC,'FF4exp'!$B$11:$O$110,14)</f>
        <v>24</v>
      </c>
      <c r="AC50" s="10">
        <f t="shared" si="0"/>
        <v>61659</v>
      </c>
      <c r="AD50" s="10">
        <f>VLOOKUP(+AE:AE,'FF4exp'!$E$11:$O$110,11)</f>
        <v>25</v>
      </c>
      <c r="AE50" s="10">
        <f t="shared" si="4"/>
        <v>109681</v>
      </c>
      <c r="AF50" s="10">
        <f>VLOOKUP(+AG:AG,'FF4exp'!$F$11:$O$110,10)</f>
        <v>24</v>
      </c>
      <c r="AG50" s="10">
        <f t="shared" si="3"/>
        <v>57967</v>
      </c>
      <c r="AH50" s="10">
        <f>VLOOKUP(+AI:AI,'FF4exp'!$H$11:$O$110,8)</f>
        <v>24</v>
      </c>
      <c r="AI50" s="10">
        <f t="shared" si="6"/>
        <v>58190</v>
      </c>
      <c r="AJ50" s="10">
        <f>VLOOKUP(+AK:AK,'FF4exp'!$I$11:$O$110,7)</f>
        <v>25</v>
      </c>
      <c r="AK50" s="10">
        <f t="shared" si="8"/>
        <v>56015</v>
      </c>
      <c r="AL50" s="10">
        <f>VLOOKUP(+AM:AM,'FF4exp'!$J$11:$O$110,6)</f>
        <v>25</v>
      </c>
      <c r="AM50" s="10">
        <f t="shared" si="9"/>
        <v>56015</v>
      </c>
      <c r="AN50" s="10">
        <f>VLOOKUP(+AO:AO,'FF4exp'!$L$11:$O$110,4)</f>
        <v>26</v>
      </c>
      <c r="AO50" s="10">
        <f t="shared" si="11"/>
        <v>76282</v>
      </c>
    </row>
    <row r="51" spans="1:41" ht="13.5">
      <c r="A51" t="s">
        <v>74</v>
      </c>
      <c r="L51" t="s">
        <v>65</v>
      </c>
      <c r="R51" s="20">
        <f>VLOOKUP(+S:S,'FF4exp'!$C$11:$O$110,13)</f>
        <v>19</v>
      </c>
      <c r="S51" s="20">
        <f t="shared" si="1"/>
        <v>20239</v>
      </c>
      <c r="T51" s="20">
        <f>VLOOKUP(+U:U,'FF4exp'!$D$11:$O$110,12)</f>
        <v>15</v>
      </c>
      <c r="U51" s="20">
        <f t="shared" si="2"/>
        <v>13238</v>
      </c>
      <c r="V51" s="20">
        <f>VLOOKUP(+W:W,'FF4exp'!$G$11:$O$110,9)</f>
        <v>16</v>
      </c>
      <c r="W51" s="20">
        <f t="shared" si="5"/>
        <v>13628</v>
      </c>
      <c r="X51" s="20">
        <f>VLOOKUP(+Y:Y,'FF4exp'!$K$11:$O$110,5)</f>
        <v>1</v>
      </c>
      <c r="Y51" s="20">
        <f t="shared" si="10"/>
        <v>0</v>
      </c>
      <c r="AB51" s="10">
        <f>VLOOKUP(+AC:AC,'FF4exp'!$B$11:$O$110,14)</f>
        <v>24</v>
      </c>
      <c r="AC51" s="10">
        <f t="shared" si="0"/>
        <v>61659</v>
      </c>
      <c r="AD51" s="10">
        <f>VLOOKUP(+AE:AE,'FF4exp'!$E$11:$O$110,11)</f>
        <v>25</v>
      </c>
      <c r="AE51" s="10">
        <f t="shared" si="4"/>
        <v>109681</v>
      </c>
      <c r="AF51" s="10">
        <f>VLOOKUP(+AG:AG,'FF4exp'!$F$11:$O$110,10)</f>
        <v>24</v>
      </c>
      <c r="AG51" s="10">
        <f t="shared" si="3"/>
        <v>57967</v>
      </c>
      <c r="AH51" s="10">
        <f>VLOOKUP(+AI:AI,'FF4exp'!$H$11:$O$110,8)</f>
        <v>24</v>
      </c>
      <c r="AI51" s="10">
        <f t="shared" si="6"/>
        <v>58190</v>
      </c>
      <c r="AJ51" s="10">
        <f>VLOOKUP(+AK:AK,'FF4exp'!$I$11:$O$110,7)</f>
        <v>25</v>
      </c>
      <c r="AK51" s="10">
        <f t="shared" si="8"/>
        <v>56015</v>
      </c>
      <c r="AL51" s="10">
        <f>VLOOKUP(+AM:AM,'FF4exp'!$J$11:$O$110,6)</f>
        <v>25</v>
      </c>
      <c r="AM51" s="10">
        <f t="shared" si="9"/>
        <v>56015</v>
      </c>
      <c r="AN51" s="10">
        <f>VLOOKUP(+AO:AO,'FF4exp'!$L$11:$O$110,4)</f>
        <v>26</v>
      </c>
      <c r="AO51" s="10">
        <f t="shared" si="11"/>
        <v>76282</v>
      </c>
    </row>
    <row r="52" spans="1:41" ht="13.5">
      <c r="A52" t="s">
        <v>75</v>
      </c>
      <c r="H52" s="17" t="s">
        <v>66</v>
      </c>
      <c r="R52" s="20">
        <f>VLOOKUP(+S:S,'FF4exp'!$C$11:$O$110,13)</f>
        <v>19</v>
      </c>
      <c r="S52" s="20">
        <f t="shared" si="1"/>
        <v>20239</v>
      </c>
      <c r="T52" s="20">
        <f>VLOOKUP(+U:U,'FF4exp'!$D$11:$O$110,12)</f>
        <v>15</v>
      </c>
      <c r="U52" s="20">
        <f t="shared" si="2"/>
        <v>13238</v>
      </c>
      <c r="V52" s="20">
        <f>VLOOKUP(+W:W,'FF4exp'!$G$11:$O$110,9)</f>
        <v>16</v>
      </c>
      <c r="W52" s="20">
        <f t="shared" si="5"/>
        <v>13628</v>
      </c>
      <c r="X52" s="20">
        <f>VLOOKUP(+Y:Y,'FF4exp'!$K$11:$O$110,5)</f>
        <v>1</v>
      </c>
      <c r="Y52" s="20">
        <f t="shared" si="10"/>
        <v>0</v>
      </c>
      <c r="Z52" s="20">
        <f>VLOOKUP(+AA:AA,'FF4exp'!$M$11:$O$110,3)</f>
        <v>25</v>
      </c>
      <c r="AA52" s="20">
        <v>64777</v>
      </c>
      <c r="AB52" s="10">
        <f>VLOOKUP(+AC:AC,'FF4exp'!$B$11:$O$110,14)</f>
        <v>24</v>
      </c>
      <c r="AC52" s="10">
        <f t="shared" si="0"/>
        <v>61659</v>
      </c>
      <c r="AD52" s="10">
        <f>VLOOKUP(+AE:AE,'FF4exp'!$E$11:$O$110,11)</f>
        <v>25</v>
      </c>
      <c r="AE52" s="10">
        <f t="shared" si="4"/>
        <v>109681</v>
      </c>
      <c r="AF52" s="10">
        <f>VLOOKUP(+AG:AG,'FF4exp'!$F$11:$O$110,10)</f>
        <v>24</v>
      </c>
      <c r="AG52" s="10">
        <f t="shared" si="3"/>
        <v>57967</v>
      </c>
      <c r="AH52" s="10">
        <f>VLOOKUP(+AI:AI,'FF4exp'!$H$11:$O$110,8)</f>
        <v>24</v>
      </c>
      <c r="AI52" s="10">
        <f t="shared" si="6"/>
        <v>58190</v>
      </c>
      <c r="AJ52" s="10">
        <f>VLOOKUP(+AK:AK,'FF4exp'!$I$11:$O$110,7)</f>
        <v>25</v>
      </c>
      <c r="AK52" s="10">
        <f t="shared" si="8"/>
        <v>56015</v>
      </c>
      <c r="AL52" s="10">
        <f>VLOOKUP(+AM:AM,'FF4exp'!$J$11:$O$110,6)</f>
        <v>25</v>
      </c>
      <c r="AM52" s="10">
        <f t="shared" si="9"/>
        <v>56015</v>
      </c>
      <c r="AN52" s="10">
        <f>VLOOKUP(+AO:AO,'FF4exp'!$L$11:$O$110,4)</f>
        <v>26</v>
      </c>
      <c r="AO52" s="10">
        <f t="shared" si="11"/>
        <v>76282</v>
      </c>
    </row>
    <row r="53" spans="1:41" ht="13.5">
      <c r="A53" t="s">
        <v>40</v>
      </c>
      <c r="B53">
        <v>25000</v>
      </c>
      <c r="C53">
        <f>INT(+B:B/COUNTIF(D53:P53,"○"))</f>
        <v>25000</v>
      </c>
      <c r="D53" s="18" t="s">
        <v>60</v>
      </c>
      <c r="E53" s="18" t="s">
        <v>58</v>
      </c>
      <c r="F53" s="18" t="s">
        <v>58</v>
      </c>
      <c r="G53" s="23" t="s">
        <v>58</v>
      </c>
      <c r="H53" s="18" t="s">
        <v>58</v>
      </c>
      <c r="I53" t="s">
        <v>59</v>
      </c>
      <c r="J53" t="s">
        <v>59</v>
      </c>
      <c r="K53" t="s">
        <v>59</v>
      </c>
      <c r="L53" t="s">
        <v>59</v>
      </c>
      <c r="M53" t="s">
        <v>59</v>
      </c>
      <c r="N53" t="s">
        <v>59</v>
      </c>
      <c r="O53" t="s">
        <v>59</v>
      </c>
      <c r="R53" s="20">
        <f>VLOOKUP(+S:S,'FF4exp'!$C$11:$O$110,13)</f>
        <v>23</v>
      </c>
      <c r="S53" s="20">
        <f t="shared" si="1"/>
        <v>45239</v>
      </c>
      <c r="T53" s="20">
        <f>VLOOKUP(+U:U,'FF4exp'!$D$11:$O$110,12)</f>
        <v>15</v>
      </c>
      <c r="U53" s="20">
        <f t="shared" si="2"/>
        <v>13238</v>
      </c>
      <c r="V53" s="20">
        <f>VLOOKUP(+W:W,'FF4exp'!$G$11:$O$110,9)</f>
        <v>16</v>
      </c>
      <c r="W53" s="20">
        <f t="shared" si="5"/>
        <v>13628</v>
      </c>
      <c r="X53" s="20">
        <f>VLOOKUP(+Y:Y,'FF4exp'!$K$11:$O$110,5)</f>
        <v>1</v>
      </c>
      <c r="Y53" s="20">
        <f t="shared" si="10"/>
        <v>0</v>
      </c>
      <c r="Z53" s="20">
        <f>VLOOKUP(+AA:AA,'FF4exp'!$M$11:$O$110,3)</f>
        <v>25</v>
      </c>
      <c r="AA53" s="20">
        <f aca="true" t="shared" si="12" ref="AA53:AA66">AA52+IF(OR(+H$1:H$65536="○",+H$1:H$65536="離"),+$C:$C)</f>
        <v>64777</v>
      </c>
      <c r="AB53" s="10">
        <f>VLOOKUP(+AC:AC,'FF4exp'!$B$11:$O$110,14)</f>
        <v>26</v>
      </c>
      <c r="AC53" s="10">
        <f t="shared" si="0"/>
        <v>86659</v>
      </c>
      <c r="AD53" s="10">
        <f>VLOOKUP(+AE:AE,'FF4exp'!$E$11:$O$110,11)</f>
        <v>26</v>
      </c>
      <c r="AE53" s="10">
        <f t="shared" si="4"/>
        <v>134681</v>
      </c>
      <c r="AF53" s="10">
        <f>VLOOKUP(+AG:AG,'FF4exp'!$F$11:$O$110,10)</f>
        <v>27</v>
      </c>
      <c r="AG53" s="10">
        <f t="shared" si="3"/>
        <v>82967</v>
      </c>
      <c r="AH53" s="10">
        <f>VLOOKUP(+AI:AI,'FF4exp'!$H$11:$O$110,8)</f>
        <v>27</v>
      </c>
      <c r="AI53" s="10">
        <f t="shared" si="6"/>
        <v>83190</v>
      </c>
      <c r="AJ53" s="10">
        <f>VLOOKUP(+AK:AK,'FF4exp'!$I$11:$O$110,7)</f>
        <v>27</v>
      </c>
      <c r="AK53" s="10">
        <f t="shared" si="8"/>
        <v>81015</v>
      </c>
      <c r="AL53" s="10">
        <f>VLOOKUP(+AM:AM,'FF4exp'!$J$11:$O$110,6)</f>
        <v>27</v>
      </c>
      <c r="AM53" s="10">
        <f t="shared" si="9"/>
        <v>81015</v>
      </c>
      <c r="AN53" s="10">
        <f>VLOOKUP(+AO:AO,'FF4exp'!$L$11:$O$110,4)</f>
        <v>28</v>
      </c>
      <c r="AO53" s="10">
        <f t="shared" si="11"/>
        <v>101282</v>
      </c>
    </row>
    <row r="54" spans="1:41" ht="13.5">
      <c r="A54" t="s">
        <v>102</v>
      </c>
      <c r="B54">
        <v>31100</v>
      </c>
      <c r="C54">
        <f>INT(+B:B/COUNTIF(D54:P54,"○"))</f>
        <v>31100</v>
      </c>
      <c r="D54" s="18" t="s">
        <v>60</v>
      </c>
      <c r="E54" s="18" t="s">
        <v>58</v>
      </c>
      <c r="F54" s="18" t="s">
        <v>58</v>
      </c>
      <c r="G54" s="23" t="s">
        <v>58</v>
      </c>
      <c r="H54" s="18" t="s">
        <v>58</v>
      </c>
      <c r="I54" t="s">
        <v>59</v>
      </c>
      <c r="J54" t="s">
        <v>59</v>
      </c>
      <c r="K54" t="s">
        <v>59</v>
      </c>
      <c r="L54" t="s">
        <v>59</v>
      </c>
      <c r="M54" t="s">
        <v>59</v>
      </c>
      <c r="N54" t="s">
        <v>59</v>
      </c>
      <c r="O54" t="s">
        <v>59</v>
      </c>
      <c r="R54" s="20">
        <f>VLOOKUP(+S:S,'FF4exp'!$C$11:$O$110,13)</f>
        <v>27</v>
      </c>
      <c r="S54" s="20">
        <f t="shared" si="1"/>
        <v>76339</v>
      </c>
      <c r="T54" s="20">
        <f>VLOOKUP(+U:U,'FF4exp'!$D$11:$O$110,12)</f>
        <v>15</v>
      </c>
      <c r="U54" s="20">
        <f t="shared" si="2"/>
        <v>13238</v>
      </c>
      <c r="V54" s="20">
        <f>VLOOKUP(+W:W,'FF4exp'!$G$11:$O$110,9)</f>
        <v>16</v>
      </c>
      <c r="W54" s="20">
        <f t="shared" si="5"/>
        <v>13628</v>
      </c>
      <c r="X54" s="20">
        <f>VLOOKUP(+Y:Y,'FF4exp'!$K$11:$O$110,5)</f>
        <v>1</v>
      </c>
      <c r="Y54" s="20">
        <f t="shared" si="10"/>
        <v>0</v>
      </c>
      <c r="Z54" s="20">
        <f>VLOOKUP(+AA:AA,'FF4exp'!$M$11:$O$110,3)</f>
        <v>25</v>
      </c>
      <c r="AA54" s="20">
        <f t="shared" si="12"/>
        <v>64777</v>
      </c>
      <c r="AB54" s="10">
        <f>VLOOKUP(+AC:AC,'FF4exp'!$B$11:$O$110,14)</f>
        <v>28</v>
      </c>
      <c r="AC54" s="10">
        <f t="shared" si="0"/>
        <v>117759</v>
      </c>
      <c r="AD54" s="10">
        <f>VLOOKUP(+AE:AE,'FF4exp'!$E$11:$O$110,11)</f>
        <v>28</v>
      </c>
      <c r="AE54" s="10">
        <f t="shared" si="4"/>
        <v>165781</v>
      </c>
      <c r="AF54" s="10">
        <f>VLOOKUP(+AG:AG,'FF4exp'!$F$11:$O$110,10)</f>
        <v>29</v>
      </c>
      <c r="AG54" s="10">
        <f t="shared" si="3"/>
        <v>114067</v>
      </c>
      <c r="AH54" s="10">
        <f>VLOOKUP(+AI:AI,'FF4exp'!$H$11:$O$110,8)</f>
        <v>29</v>
      </c>
      <c r="AI54" s="10">
        <f t="shared" si="6"/>
        <v>114290</v>
      </c>
      <c r="AJ54" s="10">
        <f>VLOOKUP(+AK:AK,'FF4exp'!$I$11:$O$110,7)</f>
        <v>30</v>
      </c>
      <c r="AK54" s="10">
        <f t="shared" si="8"/>
        <v>112115</v>
      </c>
      <c r="AL54" s="10">
        <f>VLOOKUP(+AM:AM,'FF4exp'!$J$11:$O$110,6)</f>
        <v>30</v>
      </c>
      <c r="AM54" s="10">
        <f t="shared" si="9"/>
        <v>112115</v>
      </c>
      <c r="AN54" s="10">
        <f>VLOOKUP(+AO:AO,'FF4exp'!$L$11:$O$110,4)</f>
        <v>30</v>
      </c>
      <c r="AO54" s="10">
        <f t="shared" si="11"/>
        <v>132382</v>
      </c>
    </row>
    <row r="55" spans="1:41" ht="13.5">
      <c r="A55" t="s">
        <v>102</v>
      </c>
      <c r="B55">
        <v>31100</v>
      </c>
      <c r="C55">
        <f>INT(+B:B/COUNTIF(D55:P55,"○"))</f>
        <v>31100</v>
      </c>
      <c r="D55" s="18" t="s">
        <v>60</v>
      </c>
      <c r="E55" s="18" t="s">
        <v>58</v>
      </c>
      <c r="F55" s="18" t="s">
        <v>58</v>
      </c>
      <c r="G55" s="23" t="s">
        <v>58</v>
      </c>
      <c r="H55" s="18" t="s">
        <v>58</v>
      </c>
      <c r="I55" t="s">
        <v>59</v>
      </c>
      <c r="J55" t="s">
        <v>59</v>
      </c>
      <c r="K55" t="s">
        <v>59</v>
      </c>
      <c r="L55" t="s">
        <v>59</v>
      </c>
      <c r="M55" t="s">
        <v>59</v>
      </c>
      <c r="N55" t="s">
        <v>59</v>
      </c>
      <c r="O55" t="s">
        <v>59</v>
      </c>
      <c r="R55" s="20">
        <f>VLOOKUP(+S:S,'FF4exp'!$C$11:$O$110,13)</f>
        <v>29</v>
      </c>
      <c r="S55" s="20">
        <f t="shared" si="1"/>
        <v>107439</v>
      </c>
      <c r="T55" s="20">
        <f>VLOOKUP(+U:U,'FF4exp'!$D$11:$O$110,12)</f>
        <v>15</v>
      </c>
      <c r="U55" s="20">
        <f t="shared" si="2"/>
        <v>13238</v>
      </c>
      <c r="V55" s="20">
        <f>VLOOKUP(+W:W,'FF4exp'!$G$11:$O$110,9)</f>
        <v>16</v>
      </c>
      <c r="W55" s="20">
        <f t="shared" si="5"/>
        <v>13628</v>
      </c>
      <c r="X55" s="20">
        <f>VLOOKUP(+Y:Y,'FF4exp'!$K$11:$O$110,5)</f>
        <v>1</v>
      </c>
      <c r="Y55" s="20">
        <f t="shared" si="10"/>
        <v>0</v>
      </c>
      <c r="Z55" s="20">
        <f>VLOOKUP(+AA:AA,'FF4exp'!$M$11:$O$110,3)</f>
        <v>25</v>
      </c>
      <c r="AA55" s="20">
        <f t="shared" si="12"/>
        <v>64777</v>
      </c>
      <c r="AB55" s="10">
        <f>VLOOKUP(+AC:AC,'FF4exp'!$B$11:$O$110,14)</f>
        <v>30</v>
      </c>
      <c r="AC55" s="10">
        <f t="shared" si="0"/>
        <v>148859</v>
      </c>
      <c r="AD55" s="10">
        <f>VLOOKUP(+AE:AE,'FF4exp'!$E$11:$O$110,11)</f>
        <v>30</v>
      </c>
      <c r="AE55" s="10">
        <f t="shared" si="4"/>
        <v>196881</v>
      </c>
      <c r="AF55" s="10">
        <f>VLOOKUP(+AG:AG,'FF4exp'!$F$11:$O$110,10)</f>
        <v>31</v>
      </c>
      <c r="AG55" s="10">
        <f t="shared" si="3"/>
        <v>145167</v>
      </c>
      <c r="AH55" s="10">
        <f>VLOOKUP(+AI:AI,'FF4exp'!$H$11:$O$110,8)</f>
        <v>31</v>
      </c>
      <c r="AI55" s="10">
        <f t="shared" si="6"/>
        <v>145390</v>
      </c>
      <c r="AJ55" s="10">
        <f>VLOOKUP(+AK:AK,'FF4exp'!$I$11:$O$110,7)</f>
        <v>32</v>
      </c>
      <c r="AK55" s="10">
        <f t="shared" si="8"/>
        <v>143215</v>
      </c>
      <c r="AL55" s="10">
        <f>VLOOKUP(+AM:AM,'FF4exp'!$J$11:$O$110,6)</f>
        <v>32</v>
      </c>
      <c r="AM55" s="10">
        <f t="shared" si="9"/>
        <v>143215</v>
      </c>
      <c r="AN55" s="10">
        <f>VLOOKUP(+AO:AO,'FF4exp'!$L$11:$O$110,4)</f>
        <v>32</v>
      </c>
      <c r="AO55" s="10">
        <f t="shared" si="11"/>
        <v>163482</v>
      </c>
    </row>
    <row r="56" spans="1:41" ht="13.5">
      <c r="A56" t="s">
        <v>103</v>
      </c>
      <c r="B56">
        <v>31100</v>
      </c>
      <c r="C56">
        <f>INT(+B:B/COUNTIF(D56:P56,"○"))</f>
        <v>31100</v>
      </c>
      <c r="D56" s="18" t="s">
        <v>60</v>
      </c>
      <c r="E56" s="18" t="s">
        <v>58</v>
      </c>
      <c r="F56" s="18" t="s">
        <v>58</v>
      </c>
      <c r="G56" s="23" t="s">
        <v>58</v>
      </c>
      <c r="H56" s="18" t="s">
        <v>58</v>
      </c>
      <c r="I56" t="s">
        <v>59</v>
      </c>
      <c r="J56" t="s">
        <v>59</v>
      </c>
      <c r="K56" t="s">
        <v>59</v>
      </c>
      <c r="L56" t="s">
        <v>59</v>
      </c>
      <c r="M56" t="s">
        <v>59</v>
      </c>
      <c r="N56" t="s">
        <v>59</v>
      </c>
      <c r="O56" t="s">
        <v>59</v>
      </c>
      <c r="R56" s="20">
        <f>VLOOKUP(+S:S,'FF4exp'!$C$11:$O$110,13)</f>
        <v>31</v>
      </c>
      <c r="S56" s="20">
        <f t="shared" si="1"/>
        <v>138539</v>
      </c>
      <c r="T56" s="20">
        <f>VLOOKUP(+U:U,'FF4exp'!$D$11:$O$110,12)</f>
        <v>15</v>
      </c>
      <c r="U56" s="20">
        <f t="shared" si="2"/>
        <v>13238</v>
      </c>
      <c r="V56" s="20">
        <f>VLOOKUP(+W:W,'FF4exp'!$G$11:$O$110,9)</f>
        <v>16</v>
      </c>
      <c r="W56" s="20">
        <f t="shared" si="5"/>
        <v>13628</v>
      </c>
      <c r="X56" s="20">
        <f>VLOOKUP(+Y:Y,'FF4exp'!$K$11:$O$110,5)</f>
        <v>1</v>
      </c>
      <c r="Y56" s="20">
        <f t="shared" si="10"/>
        <v>0</v>
      </c>
      <c r="Z56" s="20">
        <f>VLOOKUP(+AA:AA,'FF4exp'!$M$11:$O$110,3)</f>
        <v>25</v>
      </c>
      <c r="AA56" s="20">
        <f t="shared" si="12"/>
        <v>64777</v>
      </c>
      <c r="AB56" s="10">
        <f>VLOOKUP(+AC:AC,'FF4exp'!$B$11:$O$110,14)</f>
        <v>32</v>
      </c>
      <c r="AC56" s="10">
        <f t="shared" si="0"/>
        <v>179959</v>
      </c>
      <c r="AD56" s="10">
        <f>VLOOKUP(+AE:AE,'FF4exp'!$E$11:$O$110,11)</f>
        <v>31</v>
      </c>
      <c r="AE56" s="10">
        <f t="shared" si="4"/>
        <v>227981</v>
      </c>
      <c r="AF56" s="10">
        <f>VLOOKUP(+AG:AG,'FF4exp'!$F$11:$O$110,10)</f>
        <v>33</v>
      </c>
      <c r="AG56" s="10">
        <f t="shared" si="3"/>
        <v>176267</v>
      </c>
      <c r="AH56" s="10">
        <f>VLOOKUP(+AI:AI,'FF4exp'!$H$11:$O$110,8)</f>
        <v>33</v>
      </c>
      <c r="AI56" s="10">
        <f t="shared" si="6"/>
        <v>176490</v>
      </c>
      <c r="AJ56" s="10">
        <f>VLOOKUP(+AK:AK,'FF4exp'!$I$11:$O$110,7)</f>
        <v>34</v>
      </c>
      <c r="AK56" s="10">
        <f t="shared" si="8"/>
        <v>174315</v>
      </c>
      <c r="AL56" s="10">
        <f>VLOOKUP(+AM:AM,'FF4exp'!$J$11:$O$110,6)</f>
        <v>34</v>
      </c>
      <c r="AM56" s="10">
        <f t="shared" si="9"/>
        <v>174315</v>
      </c>
      <c r="AN56" s="10">
        <f>VLOOKUP(+AO:AO,'FF4exp'!$L$11:$O$110,4)</f>
        <v>33</v>
      </c>
      <c r="AO56" s="10">
        <f t="shared" si="11"/>
        <v>194582</v>
      </c>
    </row>
    <row r="57" spans="1:41" ht="13.5">
      <c r="A57" t="s">
        <v>45</v>
      </c>
      <c r="B57">
        <v>23000</v>
      </c>
      <c r="C57">
        <f>INT(+B:B/COUNTIF(D57:P57,"○"))</f>
        <v>23000</v>
      </c>
      <c r="D57" s="18" t="s">
        <v>60</v>
      </c>
      <c r="E57" s="18" t="s">
        <v>58</v>
      </c>
      <c r="F57" s="18" t="s">
        <v>58</v>
      </c>
      <c r="G57" s="23" t="s">
        <v>58</v>
      </c>
      <c r="H57" s="18" t="s">
        <v>58</v>
      </c>
      <c r="I57" t="s">
        <v>59</v>
      </c>
      <c r="J57" t="s">
        <v>59</v>
      </c>
      <c r="K57" t="s">
        <v>59</v>
      </c>
      <c r="L57" t="s">
        <v>59</v>
      </c>
      <c r="M57" t="s">
        <v>59</v>
      </c>
      <c r="N57" t="s">
        <v>59</v>
      </c>
      <c r="O57" t="s">
        <v>59</v>
      </c>
      <c r="R57" s="20">
        <f>VLOOKUP(+S:S,'FF4exp'!$C$11:$O$110,13)</f>
        <v>33</v>
      </c>
      <c r="S57" s="20">
        <f t="shared" si="1"/>
        <v>161539</v>
      </c>
      <c r="T57" s="20">
        <f>VLOOKUP(+U:U,'FF4exp'!$D$11:$O$110,12)</f>
        <v>15</v>
      </c>
      <c r="U57" s="20">
        <f t="shared" si="2"/>
        <v>13238</v>
      </c>
      <c r="V57" s="20">
        <f>VLOOKUP(+W:W,'FF4exp'!$G$11:$O$110,9)</f>
        <v>16</v>
      </c>
      <c r="W57" s="20">
        <f t="shared" si="5"/>
        <v>13628</v>
      </c>
      <c r="X57" s="20">
        <f>VLOOKUP(+Y:Y,'FF4exp'!$K$11:$O$110,5)</f>
        <v>1</v>
      </c>
      <c r="Y57" s="20">
        <f t="shared" si="10"/>
        <v>0</v>
      </c>
      <c r="Z57" s="20">
        <f>VLOOKUP(+AA:AA,'FF4exp'!$M$11:$O$110,3)</f>
        <v>25</v>
      </c>
      <c r="AA57" s="20">
        <f t="shared" si="12"/>
        <v>64777</v>
      </c>
      <c r="AB57" s="10">
        <f>VLOOKUP(+AC:AC,'FF4exp'!$B$11:$O$110,14)</f>
        <v>33</v>
      </c>
      <c r="AC57" s="10">
        <f t="shared" si="0"/>
        <v>202959</v>
      </c>
      <c r="AD57" s="10">
        <f>VLOOKUP(+AE:AE,'FF4exp'!$E$11:$O$110,11)</f>
        <v>32</v>
      </c>
      <c r="AE57" s="10">
        <f t="shared" si="4"/>
        <v>250981</v>
      </c>
      <c r="AF57" s="10">
        <f>VLOOKUP(+AG:AG,'FF4exp'!$F$11:$O$110,10)</f>
        <v>34</v>
      </c>
      <c r="AG57" s="10">
        <f t="shared" si="3"/>
        <v>199267</v>
      </c>
      <c r="AH57" s="10">
        <f>VLOOKUP(+AI:AI,'FF4exp'!$H$11:$O$110,8)</f>
        <v>34</v>
      </c>
      <c r="AI57" s="10">
        <f t="shared" si="6"/>
        <v>199490</v>
      </c>
      <c r="AJ57" s="10">
        <f>VLOOKUP(+AK:AK,'FF4exp'!$I$11:$O$110,7)</f>
        <v>35</v>
      </c>
      <c r="AK57" s="10">
        <f t="shared" si="8"/>
        <v>197315</v>
      </c>
      <c r="AL57" s="10">
        <f>VLOOKUP(+AM:AM,'FF4exp'!$J$11:$O$110,6)</f>
        <v>35</v>
      </c>
      <c r="AM57" s="10">
        <f t="shared" si="9"/>
        <v>197315</v>
      </c>
      <c r="AN57" s="10">
        <f>VLOOKUP(+AO:AO,'FF4exp'!$L$11:$O$110,4)</f>
        <v>34</v>
      </c>
      <c r="AO57" s="10">
        <f t="shared" si="11"/>
        <v>217582</v>
      </c>
    </row>
    <row r="58" spans="1:41" ht="13.5">
      <c r="A58" t="s">
        <v>63</v>
      </c>
      <c r="D58" s="17" t="s">
        <v>65</v>
      </c>
      <c r="R58" s="20">
        <f>VLOOKUP(+S:S,'FF4exp'!$C$11:$O$110,13)</f>
        <v>33</v>
      </c>
      <c r="S58" s="20">
        <f t="shared" si="1"/>
        <v>161539</v>
      </c>
      <c r="T58" s="20">
        <f>VLOOKUP(+U:U,'FF4exp'!$D$11:$O$110,12)</f>
        <v>15</v>
      </c>
      <c r="U58" s="20">
        <f t="shared" si="2"/>
        <v>13238</v>
      </c>
      <c r="V58" s="20">
        <f>VLOOKUP(+W:W,'FF4exp'!$G$11:$O$110,9)</f>
        <v>16</v>
      </c>
      <c r="W58" s="20">
        <f t="shared" si="5"/>
        <v>13628</v>
      </c>
      <c r="X58" s="20">
        <f>VLOOKUP(+Y:Y,'FF4exp'!$K$11:$O$110,5)</f>
        <v>1</v>
      </c>
      <c r="Y58" s="20">
        <f t="shared" si="10"/>
        <v>0</v>
      </c>
      <c r="Z58" s="20">
        <f>VLOOKUP(+AA:AA,'FF4exp'!$M$11:$O$110,3)</f>
        <v>25</v>
      </c>
      <c r="AA58" s="20">
        <f t="shared" si="12"/>
        <v>64777</v>
      </c>
      <c r="AB58" s="10">
        <f>VLOOKUP(+AC:AC,'FF4exp'!$B$11:$O$110,14)</f>
        <v>33</v>
      </c>
      <c r="AC58" s="10">
        <f t="shared" si="0"/>
        <v>202959</v>
      </c>
      <c r="AD58" s="10">
        <f>VLOOKUP(+AE:AE,'FF4exp'!$E$11:$O$110,11)</f>
        <v>32</v>
      </c>
      <c r="AE58" s="10">
        <f t="shared" si="4"/>
        <v>250981</v>
      </c>
      <c r="AF58" s="10">
        <f>VLOOKUP(+AG:AG,'FF4exp'!$F$11:$O$110,10)</f>
        <v>34</v>
      </c>
      <c r="AG58" s="10">
        <f t="shared" si="3"/>
        <v>199267</v>
      </c>
      <c r="AH58" s="10">
        <f>VLOOKUP(+AI:AI,'FF4exp'!$H$11:$O$110,8)</f>
        <v>34</v>
      </c>
      <c r="AI58" s="10">
        <f t="shared" si="6"/>
        <v>199490</v>
      </c>
      <c r="AJ58" s="10">
        <f>VLOOKUP(+AK:AK,'FF4exp'!$I$11:$O$110,7)</f>
        <v>35</v>
      </c>
      <c r="AK58" s="10">
        <f t="shared" si="8"/>
        <v>197315</v>
      </c>
      <c r="AL58" s="10">
        <f>VLOOKUP(+AM:AM,'FF4exp'!$J$11:$O$110,6)</f>
        <v>35</v>
      </c>
      <c r="AM58" s="10">
        <f t="shared" si="9"/>
        <v>197315</v>
      </c>
      <c r="AN58" s="10">
        <f>VLOOKUP(+AO:AO,'FF4exp'!$L$11:$O$110,4)</f>
        <v>34</v>
      </c>
      <c r="AO58" s="10">
        <f t="shared" si="11"/>
        <v>217582</v>
      </c>
    </row>
    <row r="59" spans="1:43" ht="13.5">
      <c r="A59" t="s">
        <v>77</v>
      </c>
      <c r="P59" t="s">
        <v>66</v>
      </c>
      <c r="R59" s="20">
        <f>VLOOKUP(+S:S,'FF4exp'!$C$11:$O$110,13)</f>
        <v>33</v>
      </c>
      <c r="S59" s="20">
        <f t="shared" si="1"/>
        <v>161539</v>
      </c>
      <c r="T59" s="20">
        <f>VLOOKUP(+U:U,'FF4exp'!$D$11:$O$110,12)</f>
        <v>15</v>
      </c>
      <c r="U59" s="20">
        <f t="shared" si="2"/>
        <v>13238</v>
      </c>
      <c r="V59" s="20">
        <f>VLOOKUP(+W:W,'FF4exp'!$G$11:$O$110,9)</f>
        <v>16</v>
      </c>
      <c r="W59" s="20">
        <f t="shared" si="5"/>
        <v>13628</v>
      </c>
      <c r="X59" s="20">
        <f>VLOOKUP(+Y:Y,'FF4exp'!$K$11:$O$110,5)</f>
        <v>1</v>
      </c>
      <c r="Y59" s="20">
        <f t="shared" si="10"/>
        <v>0</v>
      </c>
      <c r="Z59" s="20">
        <f>VLOOKUP(+AA:AA,'FF4exp'!$M$11:$O$110,3)</f>
        <v>25</v>
      </c>
      <c r="AA59" s="20">
        <f t="shared" si="12"/>
        <v>64777</v>
      </c>
      <c r="AB59" s="10">
        <f>VLOOKUP(+AC:AC,'FF4exp'!$B$11:$O$110,14)</f>
        <v>33</v>
      </c>
      <c r="AC59" s="10">
        <f t="shared" si="0"/>
        <v>202959</v>
      </c>
      <c r="AD59" s="10">
        <f>VLOOKUP(+AE:AE,'FF4exp'!$E$11:$O$110,11)</f>
        <v>32</v>
      </c>
      <c r="AE59" s="10">
        <f t="shared" si="4"/>
        <v>250981</v>
      </c>
      <c r="AF59" s="10">
        <f>VLOOKUP(+AG:AG,'FF4exp'!$F$11:$O$110,10)</f>
        <v>34</v>
      </c>
      <c r="AG59" s="10">
        <f t="shared" si="3"/>
        <v>199267</v>
      </c>
      <c r="AH59" s="10">
        <f>VLOOKUP(+AI:AI,'FF4exp'!$H$11:$O$110,8)</f>
        <v>34</v>
      </c>
      <c r="AI59" s="10">
        <f t="shared" si="6"/>
        <v>199490</v>
      </c>
      <c r="AJ59" s="10">
        <f>VLOOKUP(+AK:AK,'FF4exp'!$I$11:$O$110,7)</f>
        <v>35</v>
      </c>
      <c r="AK59" s="10">
        <f t="shared" si="8"/>
        <v>197315</v>
      </c>
      <c r="AL59" s="10">
        <f>VLOOKUP(+AM:AM,'FF4exp'!$J$11:$O$110,6)</f>
        <v>35</v>
      </c>
      <c r="AM59" s="10">
        <f t="shared" si="9"/>
        <v>197315</v>
      </c>
      <c r="AN59" s="10">
        <f>VLOOKUP(+AO:AO,'FF4exp'!$L$11:$O$110,4)</f>
        <v>34</v>
      </c>
      <c r="AO59" s="10">
        <f t="shared" si="11"/>
        <v>217582</v>
      </c>
      <c r="AP59" s="10">
        <f>VLOOKUP(+AQ:AQ,'FF4exp'!$N$11:$O$110,2)</f>
        <v>50</v>
      </c>
      <c r="AQ59" s="10">
        <v>1007865</v>
      </c>
    </row>
    <row r="60" spans="1:43" ht="13.5">
      <c r="A60" t="s">
        <v>88</v>
      </c>
      <c r="B60" s="24">
        <v>40000</v>
      </c>
      <c r="C60">
        <f>INT(+B:B/COUNTIF(D60:P60,"○"))</f>
        <v>40000</v>
      </c>
      <c r="D60" s="17" t="s">
        <v>59</v>
      </c>
      <c r="E60" s="18" t="s">
        <v>58</v>
      </c>
      <c r="F60" s="18" t="s">
        <v>58</v>
      </c>
      <c r="G60" s="23" t="s">
        <v>58</v>
      </c>
      <c r="H60" s="18" t="s">
        <v>58</v>
      </c>
      <c r="I60" t="s">
        <v>59</v>
      </c>
      <c r="J60" t="s">
        <v>59</v>
      </c>
      <c r="K60" t="s">
        <v>59</v>
      </c>
      <c r="L60" t="s">
        <v>59</v>
      </c>
      <c r="M60" t="s">
        <v>59</v>
      </c>
      <c r="N60" t="s">
        <v>59</v>
      </c>
      <c r="O60" t="s">
        <v>59</v>
      </c>
      <c r="P60" s="8" t="s">
        <v>60</v>
      </c>
      <c r="R60" s="20">
        <f>VLOOKUP(+S:S,'FF4exp'!$C$11:$O$110,13)</f>
        <v>35</v>
      </c>
      <c r="S60" s="20">
        <f t="shared" si="1"/>
        <v>201539</v>
      </c>
      <c r="T60" s="20">
        <f>VLOOKUP(+U:U,'FF4exp'!$D$11:$O$110,12)</f>
        <v>15</v>
      </c>
      <c r="U60" s="20">
        <f t="shared" si="2"/>
        <v>13238</v>
      </c>
      <c r="V60" s="20">
        <f>VLOOKUP(+W:W,'FF4exp'!$G$11:$O$110,9)</f>
        <v>16</v>
      </c>
      <c r="W60" s="20">
        <f t="shared" si="5"/>
        <v>13628</v>
      </c>
      <c r="X60" s="20">
        <f>VLOOKUP(+Y:Y,'FF4exp'!$K$11:$O$110,5)</f>
        <v>1</v>
      </c>
      <c r="Y60" s="20">
        <f t="shared" si="10"/>
        <v>0</v>
      </c>
      <c r="Z60" s="20">
        <f>VLOOKUP(+AA:AA,'FF4exp'!$M$11:$O$110,3)</f>
        <v>25</v>
      </c>
      <c r="AA60" s="20">
        <f t="shared" si="12"/>
        <v>64777</v>
      </c>
      <c r="AB60" s="10">
        <f>VLOOKUP(+AC:AC,'FF4exp'!$B$11:$O$110,14)</f>
        <v>34</v>
      </c>
      <c r="AC60" s="10">
        <f t="shared" si="0"/>
        <v>242959</v>
      </c>
      <c r="AD60" s="10">
        <f>VLOOKUP(+AE:AE,'FF4exp'!$E$11:$O$110,11)</f>
        <v>34</v>
      </c>
      <c r="AE60" s="10">
        <f t="shared" si="4"/>
        <v>290981</v>
      </c>
      <c r="AF60" s="10">
        <f>VLOOKUP(+AG:AG,'FF4exp'!$F$11:$O$110,10)</f>
        <v>36</v>
      </c>
      <c r="AG60" s="10">
        <f t="shared" si="3"/>
        <v>239267</v>
      </c>
      <c r="AH60" s="10">
        <f>VLOOKUP(+AI:AI,'FF4exp'!$H$11:$O$110,8)</f>
        <v>35</v>
      </c>
      <c r="AI60" s="10">
        <f t="shared" si="6"/>
        <v>239490</v>
      </c>
      <c r="AJ60" s="10">
        <f>VLOOKUP(+AK:AK,'FF4exp'!$I$11:$O$110,7)</f>
        <v>36</v>
      </c>
      <c r="AK60" s="10">
        <f t="shared" si="8"/>
        <v>237315</v>
      </c>
      <c r="AL60" s="10">
        <f>VLOOKUP(+AM:AM,'FF4exp'!$J$11:$O$110,6)</f>
        <v>36</v>
      </c>
      <c r="AM60" s="10">
        <f t="shared" si="9"/>
        <v>237315</v>
      </c>
      <c r="AN60" s="10">
        <f>VLOOKUP(+AO:AO,'FF4exp'!$L$11:$O$110,4)</f>
        <v>36</v>
      </c>
      <c r="AO60" s="10">
        <f t="shared" si="11"/>
        <v>257582</v>
      </c>
      <c r="AP60" s="10">
        <f>VLOOKUP(+AQ:AQ,'FF4exp'!$N$11:$O$110,2)</f>
        <v>50</v>
      </c>
      <c r="AQ60" s="10">
        <f aca="true" t="shared" si="13" ref="AQ60:AQ66">AQ59+IF(OR(+P$1:P$65536="○",+P$1:P$65536="離"),+$C:$C)</f>
        <v>1047865</v>
      </c>
    </row>
    <row r="61" spans="1:43" ht="13.5">
      <c r="A61" t="s">
        <v>105</v>
      </c>
      <c r="B61" s="25">
        <v>150000</v>
      </c>
      <c r="C61">
        <f>INT(+B:B/COUNTIF(D61:P61,"○"))</f>
        <v>150000</v>
      </c>
      <c r="D61" s="17" t="s">
        <v>59</v>
      </c>
      <c r="E61" s="18" t="s">
        <v>58</v>
      </c>
      <c r="F61" s="18" t="s">
        <v>58</v>
      </c>
      <c r="G61" s="23" t="s">
        <v>58</v>
      </c>
      <c r="H61" s="18" t="s">
        <v>58</v>
      </c>
      <c r="I61" t="s">
        <v>59</v>
      </c>
      <c r="J61" t="s">
        <v>59</v>
      </c>
      <c r="K61" t="s">
        <v>59</v>
      </c>
      <c r="L61" t="s">
        <v>59</v>
      </c>
      <c r="M61" t="s">
        <v>59</v>
      </c>
      <c r="N61" t="s">
        <v>59</v>
      </c>
      <c r="O61" t="s">
        <v>59</v>
      </c>
      <c r="P61" s="8" t="s">
        <v>60</v>
      </c>
      <c r="R61" s="20">
        <f>VLOOKUP(+S:S,'FF4exp'!$C$11:$O$110,13)</f>
        <v>40</v>
      </c>
      <c r="S61" s="20">
        <f t="shared" si="1"/>
        <v>351539</v>
      </c>
      <c r="T61" s="20">
        <f>VLOOKUP(+U:U,'FF4exp'!$D$11:$O$110,12)</f>
        <v>15</v>
      </c>
      <c r="U61" s="20">
        <f t="shared" si="2"/>
        <v>13238</v>
      </c>
      <c r="V61" s="20">
        <f>VLOOKUP(+W:W,'FF4exp'!$G$11:$O$110,9)</f>
        <v>16</v>
      </c>
      <c r="W61" s="20">
        <f t="shared" si="5"/>
        <v>13628</v>
      </c>
      <c r="X61" s="20">
        <f>VLOOKUP(+Y:Y,'FF4exp'!$K$11:$O$110,5)</f>
        <v>1</v>
      </c>
      <c r="Y61" s="20">
        <f t="shared" si="10"/>
        <v>0</v>
      </c>
      <c r="Z61" s="20">
        <f>VLOOKUP(+AA:AA,'FF4exp'!$M$11:$O$110,3)</f>
        <v>25</v>
      </c>
      <c r="AA61" s="20">
        <f t="shared" si="12"/>
        <v>64777</v>
      </c>
      <c r="AB61" s="10">
        <f>VLOOKUP(+AC:AC,'FF4exp'!$B$11:$O$110,14)</f>
        <v>39</v>
      </c>
      <c r="AC61" s="10">
        <f t="shared" si="0"/>
        <v>392959</v>
      </c>
      <c r="AD61" s="10">
        <f>VLOOKUP(+AE:AE,'FF4exp'!$E$11:$O$110,11)</f>
        <v>38</v>
      </c>
      <c r="AE61" s="10">
        <f t="shared" si="4"/>
        <v>440981</v>
      </c>
      <c r="AF61" s="10">
        <f>VLOOKUP(+AG:AG,'FF4exp'!$F$11:$O$110,10)</f>
        <v>41</v>
      </c>
      <c r="AG61" s="10">
        <f t="shared" si="3"/>
        <v>389267</v>
      </c>
      <c r="AH61" s="10">
        <f>VLOOKUP(+AI:AI,'FF4exp'!$H$11:$O$110,8)</f>
        <v>40</v>
      </c>
      <c r="AI61" s="10">
        <f t="shared" si="6"/>
        <v>389490</v>
      </c>
      <c r="AJ61" s="10">
        <f>VLOOKUP(+AK:AK,'FF4exp'!$I$11:$O$110,7)</f>
        <v>41</v>
      </c>
      <c r="AK61" s="10">
        <f t="shared" si="8"/>
        <v>387315</v>
      </c>
      <c r="AL61" s="10">
        <f>VLOOKUP(+AM:AM,'FF4exp'!$J$11:$O$110,6)</f>
        <v>41</v>
      </c>
      <c r="AM61" s="10">
        <f t="shared" si="9"/>
        <v>387315</v>
      </c>
      <c r="AN61" s="10">
        <f>VLOOKUP(+AO:AO,'FF4exp'!$L$11:$O$110,4)</f>
        <v>40</v>
      </c>
      <c r="AO61" s="10">
        <f t="shared" si="11"/>
        <v>407582</v>
      </c>
      <c r="AP61" s="10">
        <f>VLOOKUP(+AQ:AQ,'FF4exp'!$N$11:$O$110,2)</f>
        <v>52</v>
      </c>
      <c r="AQ61" s="10">
        <f t="shared" si="13"/>
        <v>1197865</v>
      </c>
    </row>
    <row r="62" spans="1:43" ht="13.5">
      <c r="A62" t="s">
        <v>85</v>
      </c>
      <c r="P62" t="s">
        <v>65</v>
      </c>
      <c r="R62" s="20">
        <f>VLOOKUP(+S:S,'FF4exp'!$C$11:$O$110,13)</f>
        <v>40</v>
      </c>
      <c r="S62" s="20">
        <f t="shared" si="1"/>
        <v>351539</v>
      </c>
      <c r="T62" s="20">
        <f>VLOOKUP(+U:U,'FF4exp'!$D$11:$O$110,12)</f>
        <v>15</v>
      </c>
      <c r="U62" s="20">
        <f t="shared" si="2"/>
        <v>13238</v>
      </c>
      <c r="V62" s="20">
        <f>VLOOKUP(+W:W,'FF4exp'!$G$11:$O$110,9)</f>
        <v>16</v>
      </c>
      <c r="W62" s="20">
        <f t="shared" si="5"/>
        <v>13628</v>
      </c>
      <c r="X62" s="20">
        <f>VLOOKUP(+Y:Y,'FF4exp'!$K$11:$O$110,5)</f>
        <v>1</v>
      </c>
      <c r="Y62" s="20">
        <f t="shared" si="10"/>
        <v>0</v>
      </c>
      <c r="Z62" s="20">
        <f>VLOOKUP(+AA:AA,'FF4exp'!$M$11:$O$110,3)</f>
        <v>25</v>
      </c>
      <c r="AA62" s="20">
        <f t="shared" si="12"/>
        <v>64777</v>
      </c>
      <c r="AB62" s="10">
        <f>VLOOKUP(+AC:AC,'FF4exp'!$B$11:$O$110,14)</f>
        <v>39</v>
      </c>
      <c r="AC62" s="10">
        <f t="shared" si="0"/>
        <v>392959</v>
      </c>
      <c r="AD62" s="10">
        <f>VLOOKUP(+AE:AE,'FF4exp'!$E$11:$O$110,11)</f>
        <v>38</v>
      </c>
      <c r="AE62" s="10">
        <f t="shared" si="4"/>
        <v>440981</v>
      </c>
      <c r="AF62" s="10">
        <f>VLOOKUP(+AG:AG,'FF4exp'!$F$11:$O$110,10)</f>
        <v>41</v>
      </c>
      <c r="AG62" s="10">
        <f t="shared" si="3"/>
        <v>389267</v>
      </c>
      <c r="AH62" s="10">
        <f>VLOOKUP(+AI:AI,'FF4exp'!$H$11:$O$110,8)</f>
        <v>40</v>
      </c>
      <c r="AI62" s="10">
        <f t="shared" si="6"/>
        <v>389490</v>
      </c>
      <c r="AJ62" s="10">
        <f>VLOOKUP(+AK:AK,'FF4exp'!$I$11:$O$110,7)</f>
        <v>41</v>
      </c>
      <c r="AK62" s="10">
        <f t="shared" si="8"/>
        <v>387315</v>
      </c>
      <c r="AL62" s="10">
        <f>VLOOKUP(+AM:AM,'FF4exp'!$J$11:$O$110,6)</f>
        <v>41</v>
      </c>
      <c r="AM62" s="10">
        <f t="shared" si="9"/>
        <v>387315</v>
      </c>
      <c r="AN62" s="10">
        <f>VLOOKUP(+AO:AO,'FF4exp'!$L$11:$O$110,4)</f>
        <v>40</v>
      </c>
      <c r="AO62" s="10">
        <f t="shared" si="11"/>
        <v>407582</v>
      </c>
      <c r="AP62" s="10">
        <f>VLOOKUP(+AQ:AQ,'FF4exp'!$N$11:$O$110,2)</f>
        <v>52</v>
      </c>
      <c r="AQ62" s="10">
        <f t="shared" si="13"/>
        <v>1197865</v>
      </c>
    </row>
    <row r="63" spans="1:43" ht="13.5">
      <c r="A63" t="s">
        <v>81</v>
      </c>
      <c r="D63" s="17" t="s">
        <v>66</v>
      </c>
      <c r="R63" s="20">
        <f>VLOOKUP(+S:S,'FF4exp'!$C$11:$O$110,13)</f>
        <v>40</v>
      </c>
      <c r="S63" s="20">
        <f t="shared" si="1"/>
        <v>351539</v>
      </c>
      <c r="T63" s="20">
        <f>VLOOKUP(+U:U,'FF4exp'!$D$11:$O$110,12)</f>
        <v>15</v>
      </c>
      <c r="U63" s="20">
        <f t="shared" si="2"/>
        <v>13238</v>
      </c>
      <c r="V63" s="20">
        <f>VLOOKUP(+W:W,'FF4exp'!$G$11:$O$110,9)</f>
        <v>16</v>
      </c>
      <c r="W63" s="20">
        <f t="shared" si="5"/>
        <v>13628</v>
      </c>
      <c r="X63" s="20">
        <f>VLOOKUP(+Y:Y,'FF4exp'!$K$11:$O$110,5)</f>
        <v>1</v>
      </c>
      <c r="Y63" s="20">
        <f t="shared" si="10"/>
        <v>0</v>
      </c>
      <c r="Z63" s="20">
        <f>VLOOKUP(+AA:AA,'FF4exp'!$M$11:$O$110,3)</f>
        <v>25</v>
      </c>
      <c r="AA63" s="20">
        <f t="shared" si="12"/>
        <v>64777</v>
      </c>
      <c r="AB63" s="10">
        <f>VLOOKUP(+AC:AC,'FF4exp'!$B$11:$O$110,14)</f>
        <v>39</v>
      </c>
      <c r="AC63" s="10">
        <f t="shared" si="0"/>
        <v>392959</v>
      </c>
      <c r="AD63" s="10">
        <f>VLOOKUP(+AE:AE,'FF4exp'!$E$11:$O$110,11)</f>
        <v>38</v>
      </c>
      <c r="AE63" s="10">
        <f t="shared" si="4"/>
        <v>440981</v>
      </c>
      <c r="AF63" s="10">
        <f>VLOOKUP(+AG:AG,'FF4exp'!$F$11:$O$110,10)</f>
        <v>41</v>
      </c>
      <c r="AG63" s="10">
        <f t="shared" si="3"/>
        <v>389267</v>
      </c>
      <c r="AH63" s="10">
        <f>VLOOKUP(+AI:AI,'FF4exp'!$H$11:$O$110,8)</f>
        <v>40</v>
      </c>
      <c r="AI63" s="10">
        <f t="shared" si="6"/>
        <v>389490</v>
      </c>
      <c r="AJ63" s="10">
        <f>VLOOKUP(+AK:AK,'FF4exp'!$I$11:$O$110,7)</f>
        <v>41</v>
      </c>
      <c r="AK63" s="10">
        <f t="shared" si="8"/>
        <v>387315</v>
      </c>
      <c r="AL63" s="10">
        <f>VLOOKUP(+AM:AM,'FF4exp'!$J$11:$O$110,6)</f>
        <v>41</v>
      </c>
      <c r="AM63" s="10">
        <f t="shared" si="9"/>
        <v>387315</v>
      </c>
      <c r="AN63" s="10">
        <f>VLOOKUP(+AO:AO,'FF4exp'!$L$11:$O$110,4)</f>
        <v>40</v>
      </c>
      <c r="AO63" s="10">
        <f t="shared" si="11"/>
        <v>407582</v>
      </c>
      <c r="AP63" s="10">
        <f>VLOOKUP(+AQ:AQ,'FF4exp'!$N$11:$O$110,2)</f>
        <v>52</v>
      </c>
      <c r="AQ63" s="10">
        <f t="shared" si="13"/>
        <v>1197865</v>
      </c>
    </row>
    <row r="64" spans="1:43" ht="13.5">
      <c r="A64" t="s">
        <v>104</v>
      </c>
      <c r="B64">
        <v>4200</v>
      </c>
      <c r="C64">
        <f>INT(+B:B/COUNTIF(D64:P64,"○"))</f>
        <v>2100</v>
      </c>
      <c r="D64" s="18" t="s">
        <v>60</v>
      </c>
      <c r="E64" s="18" t="s">
        <v>58</v>
      </c>
      <c r="F64" s="18" t="s">
        <v>58</v>
      </c>
      <c r="G64" s="23" t="s">
        <v>58</v>
      </c>
      <c r="H64" s="18" t="s">
        <v>60</v>
      </c>
      <c r="I64" t="s">
        <v>59</v>
      </c>
      <c r="J64" t="s">
        <v>59</v>
      </c>
      <c r="K64" t="s">
        <v>59</v>
      </c>
      <c r="L64" t="s">
        <v>59</v>
      </c>
      <c r="M64" t="s">
        <v>59</v>
      </c>
      <c r="N64" t="s">
        <v>59</v>
      </c>
      <c r="O64" t="s">
        <v>59</v>
      </c>
      <c r="P64" t="s">
        <v>59</v>
      </c>
      <c r="R64" s="20">
        <f>VLOOKUP(+S:S,'FF4exp'!$C$11:$O$110,13)</f>
        <v>40</v>
      </c>
      <c r="S64" s="20">
        <f t="shared" si="1"/>
        <v>353639</v>
      </c>
      <c r="T64" s="20">
        <f>VLOOKUP(+U:U,'FF4exp'!$D$11:$O$110,12)</f>
        <v>15</v>
      </c>
      <c r="U64" s="20">
        <f t="shared" si="2"/>
        <v>13238</v>
      </c>
      <c r="V64" s="20">
        <f>VLOOKUP(+W:W,'FF4exp'!$G$11:$O$110,9)</f>
        <v>16</v>
      </c>
      <c r="W64" s="20">
        <f t="shared" si="5"/>
        <v>13628</v>
      </c>
      <c r="X64" s="20">
        <f>VLOOKUP(+Y:Y,'FF4exp'!$K$11:$O$110,5)</f>
        <v>1</v>
      </c>
      <c r="Y64" s="20">
        <f t="shared" si="10"/>
        <v>0</v>
      </c>
      <c r="Z64" s="20">
        <f>VLOOKUP(+AA:AA,'FF4exp'!$M$11:$O$110,3)</f>
        <v>25</v>
      </c>
      <c r="AA64" s="20">
        <f t="shared" si="12"/>
        <v>66877</v>
      </c>
      <c r="AB64" s="10">
        <f>VLOOKUP(+AC:AC,'FF4exp'!$B$11:$O$110,14)</f>
        <v>39</v>
      </c>
      <c r="AC64" s="10">
        <f t="shared" si="0"/>
        <v>395059</v>
      </c>
      <c r="AD64" s="10">
        <f>VLOOKUP(+AE:AE,'FF4exp'!$E$11:$O$110,11)</f>
        <v>38</v>
      </c>
      <c r="AE64" s="10">
        <f t="shared" si="4"/>
        <v>443081</v>
      </c>
      <c r="AF64" s="10">
        <f>VLOOKUP(+AG:AG,'FF4exp'!$F$11:$O$110,10)</f>
        <v>41</v>
      </c>
      <c r="AG64" s="10">
        <f t="shared" si="3"/>
        <v>391367</v>
      </c>
      <c r="AH64" s="10">
        <f>VLOOKUP(+AI:AI,'FF4exp'!$H$11:$O$110,8)</f>
        <v>40</v>
      </c>
      <c r="AI64" s="10">
        <f t="shared" si="6"/>
        <v>391590</v>
      </c>
      <c r="AJ64" s="10">
        <f>VLOOKUP(+AK:AK,'FF4exp'!$I$11:$O$110,7)</f>
        <v>41</v>
      </c>
      <c r="AK64" s="10">
        <f t="shared" si="8"/>
        <v>389415</v>
      </c>
      <c r="AL64" s="10">
        <f>VLOOKUP(+AM:AM,'FF4exp'!$J$11:$O$110,6)</f>
        <v>41</v>
      </c>
      <c r="AM64" s="10">
        <f t="shared" si="9"/>
        <v>389415</v>
      </c>
      <c r="AN64" s="10">
        <f>VLOOKUP(+AO:AO,'FF4exp'!$L$11:$O$110,4)</f>
        <v>40</v>
      </c>
      <c r="AO64" s="10">
        <f t="shared" si="11"/>
        <v>409682</v>
      </c>
      <c r="AP64" s="10">
        <f>VLOOKUP(+AQ:AQ,'FF4exp'!$N$11:$O$110,2)</f>
        <v>52</v>
      </c>
      <c r="AQ64" s="10">
        <f t="shared" si="13"/>
        <v>1199965</v>
      </c>
    </row>
    <row r="65" spans="18:43" ht="13.5">
      <c r="R65" s="20">
        <f>VLOOKUP(+S:S,'FF4exp'!$C$11:$O$110,13)</f>
        <v>40</v>
      </c>
      <c r="S65" s="20">
        <f t="shared" si="1"/>
        <v>353639</v>
      </c>
      <c r="T65" s="20">
        <f>VLOOKUP(+U:U,'FF4exp'!$D$11:$O$110,12)</f>
        <v>15</v>
      </c>
      <c r="U65" s="20">
        <f t="shared" si="2"/>
        <v>13238</v>
      </c>
      <c r="V65" s="20">
        <f>VLOOKUP(+W:W,'FF4exp'!$G$11:$O$110,9)</f>
        <v>16</v>
      </c>
      <c r="W65" s="20">
        <f t="shared" si="5"/>
        <v>13628</v>
      </c>
      <c r="X65" s="20">
        <f>VLOOKUP(+Y:Y,'FF4exp'!$K$11:$O$110,5)</f>
        <v>1</v>
      </c>
      <c r="Y65" s="20">
        <f t="shared" si="10"/>
        <v>0</v>
      </c>
      <c r="Z65" s="20">
        <f>VLOOKUP(+AA:AA,'FF4exp'!$M$11:$O$110,3)</f>
        <v>25</v>
      </c>
      <c r="AA65" s="20">
        <f t="shared" si="12"/>
        <v>66877</v>
      </c>
      <c r="AB65" s="10">
        <f>VLOOKUP(+AC:AC,'FF4exp'!$B$11:$O$110,14)</f>
        <v>39</v>
      </c>
      <c r="AC65" s="10">
        <f t="shared" si="0"/>
        <v>395059</v>
      </c>
      <c r="AD65" s="10">
        <f>VLOOKUP(+AE:AE,'FF4exp'!$E$11:$O$110,11)</f>
        <v>38</v>
      </c>
      <c r="AE65" s="10">
        <f t="shared" si="4"/>
        <v>443081</v>
      </c>
      <c r="AF65" s="10">
        <f>VLOOKUP(+AG:AG,'FF4exp'!$F$11:$O$110,10)</f>
        <v>41</v>
      </c>
      <c r="AG65" s="10">
        <f t="shared" si="3"/>
        <v>391367</v>
      </c>
      <c r="AH65" s="10">
        <f>VLOOKUP(+AI:AI,'FF4exp'!$H$11:$O$110,8)</f>
        <v>40</v>
      </c>
      <c r="AI65" s="10">
        <f t="shared" si="6"/>
        <v>391590</v>
      </c>
      <c r="AJ65" s="10">
        <f>VLOOKUP(+AK:AK,'FF4exp'!$I$11:$O$110,7)</f>
        <v>41</v>
      </c>
      <c r="AK65" s="10">
        <f t="shared" si="8"/>
        <v>389415</v>
      </c>
      <c r="AL65" s="10">
        <f>VLOOKUP(+AM:AM,'FF4exp'!$J$11:$O$110,6)</f>
        <v>41</v>
      </c>
      <c r="AM65" s="10">
        <f t="shared" si="9"/>
        <v>389415</v>
      </c>
      <c r="AN65" s="10">
        <f>VLOOKUP(+AO:AO,'FF4exp'!$L$11:$O$110,4)</f>
        <v>40</v>
      </c>
      <c r="AO65" s="10">
        <f t="shared" si="11"/>
        <v>409682</v>
      </c>
      <c r="AP65" s="10">
        <f>VLOOKUP(+AQ:AQ,'FF4exp'!$N$11:$O$110,2)</f>
        <v>52</v>
      </c>
      <c r="AQ65" s="10">
        <f t="shared" si="13"/>
        <v>1199965</v>
      </c>
    </row>
    <row r="66" spans="18:43" ht="13.5">
      <c r="R66" s="20">
        <f>VLOOKUP(+S:S,'FF4exp'!$C$11:$O$110,13)</f>
        <v>40</v>
      </c>
      <c r="S66" s="20">
        <f t="shared" si="1"/>
        <v>353639</v>
      </c>
      <c r="T66" s="20">
        <f>VLOOKUP(+U:U,'FF4exp'!$D$11:$O$110,12)</f>
        <v>15</v>
      </c>
      <c r="U66" s="20">
        <f t="shared" si="2"/>
        <v>13238</v>
      </c>
      <c r="V66" s="20">
        <f>VLOOKUP(+W:W,'FF4exp'!$G$11:$O$110,9)</f>
        <v>16</v>
      </c>
      <c r="W66" s="20">
        <f t="shared" si="5"/>
        <v>13628</v>
      </c>
      <c r="X66" s="20">
        <f>VLOOKUP(+Y:Y,'FF4exp'!$K$11:$O$110,5)</f>
        <v>1</v>
      </c>
      <c r="Y66" s="20">
        <f t="shared" si="10"/>
        <v>0</v>
      </c>
      <c r="Z66" s="20">
        <f>VLOOKUP(+AA:AA,'FF4exp'!$M$11:$O$110,3)</f>
        <v>25</v>
      </c>
      <c r="AA66" s="20">
        <f t="shared" si="12"/>
        <v>66877</v>
      </c>
      <c r="AB66" s="10">
        <f>VLOOKUP(+AC:AC,'FF4exp'!$B$11:$O$110,14)</f>
        <v>39</v>
      </c>
      <c r="AC66" s="10">
        <f t="shared" si="0"/>
        <v>395059</v>
      </c>
      <c r="AD66" s="10">
        <f>VLOOKUP(+AE:AE,'FF4exp'!$E$11:$O$110,11)</f>
        <v>38</v>
      </c>
      <c r="AE66" s="10">
        <f t="shared" si="4"/>
        <v>443081</v>
      </c>
      <c r="AF66" s="10">
        <f>VLOOKUP(+AG:AG,'FF4exp'!$F$11:$O$110,10)</f>
        <v>41</v>
      </c>
      <c r="AG66" s="10">
        <f t="shared" si="3"/>
        <v>391367</v>
      </c>
      <c r="AH66" s="10">
        <f>VLOOKUP(+AI:AI,'FF4exp'!$H$11:$O$110,8)</f>
        <v>40</v>
      </c>
      <c r="AI66" s="10">
        <f t="shared" si="6"/>
        <v>391590</v>
      </c>
      <c r="AJ66" s="10">
        <f>VLOOKUP(+AK:AK,'FF4exp'!$I$11:$O$110,7)</f>
        <v>41</v>
      </c>
      <c r="AK66" s="10">
        <f t="shared" si="8"/>
        <v>389415</v>
      </c>
      <c r="AL66" s="10">
        <f>VLOOKUP(+AM:AM,'FF4exp'!$J$11:$O$110,6)</f>
        <v>41</v>
      </c>
      <c r="AM66" s="10">
        <f t="shared" si="9"/>
        <v>389415</v>
      </c>
      <c r="AN66" s="10">
        <f>VLOOKUP(+AO:AO,'FF4exp'!$L$11:$O$110,4)</f>
        <v>40</v>
      </c>
      <c r="AO66" s="10">
        <f t="shared" si="11"/>
        <v>409682</v>
      </c>
      <c r="AP66" s="10">
        <f>VLOOKUP(+AQ:AQ,'FF4exp'!$N$11:$O$110,2)</f>
        <v>52</v>
      </c>
      <c r="AQ66" s="10">
        <f t="shared" si="13"/>
        <v>1199965</v>
      </c>
    </row>
    <row r="67" spans="1:43" ht="13.5">
      <c r="A67" s="1" t="s">
        <v>2</v>
      </c>
      <c r="B67" s="1">
        <f>SUM(R66,T66,V66,X66,Z66)</f>
        <v>97</v>
      </c>
      <c r="Q67" t="s">
        <v>4</v>
      </c>
      <c r="S67" s="20">
        <f ca="1">OFFSET('FF4exp'!$A$11,R66,S$2,1,1)-S66</f>
        <v>15077</v>
      </c>
      <c r="U67" s="20">
        <f ca="1">OFFSET('FF4exp'!$A$11,T66,U$2,1,1)-U66</f>
        <v>553</v>
      </c>
      <c r="W67" s="20">
        <f ca="1">OFFSET('FF4exp'!$A$11,V66,W$2,1,1)-W66</f>
        <v>290</v>
      </c>
      <c r="Y67" s="20">
        <f ca="1">OFFSET('FF4exp'!$A$11,X66,Y$2,1,1)-Y66</f>
        <v>23</v>
      </c>
      <c r="AA67" s="20">
        <f ca="1">OFFSET('FF4exp'!$A$11,Z66,AA$2,1,1)-AA66</f>
        <v>7284</v>
      </c>
      <c r="AC67" s="22">
        <f ca="1">OFFSET('FF4exp'!$A$11,AB66,AC$2,1,1)-AC66</f>
        <v>28249</v>
      </c>
      <c r="AE67" s="22">
        <f ca="1">OFFSET('FF4exp'!$A$11,AD66,AE$2,1,1)-AE66</f>
        <v>19416</v>
      </c>
      <c r="AG67" s="22">
        <f ca="1">OFFSET('FF4exp'!$A$11,AF66,AG$2,1,1)-AG66</f>
        <v>26171</v>
      </c>
      <c r="AI67" s="22">
        <f ca="1">OFFSET('FF4exp'!$A$11,AH66,AI$2,1,1)-AI66</f>
        <v>15585</v>
      </c>
      <c r="AK67" s="22">
        <f ca="1">OFFSET('FF4exp'!$A$11,AJ66,AK$2,1,1)-AK66</f>
        <v>2827</v>
      </c>
      <c r="AM67" s="22">
        <f ca="1">OFFSET('FF4exp'!$A$11,AL66,AM$2,1,1)-AM66</f>
        <v>2847</v>
      </c>
      <c r="AO67" s="22">
        <f ca="1">OFFSET('FF4exp'!$A$11,AN66,AO$2,1,1)-AO66</f>
        <v>8346</v>
      </c>
      <c r="AQ67" s="22">
        <f ca="1">OFFSET('FF4exp'!$A$11,AP66,AQ$2,1,1)-AQ66</f>
        <v>69622</v>
      </c>
    </row>
    <row r="68" spans="1:43" ht="13.5">
      <c r="A68" s="1" t="s">
        <v>3</v>
      </c>
      <c r="B68" s="1">
        <f>B67/5</f>
        <v>19.4</v>
      </c>
      <c r="C68" s="1"/>
      <c r="Q68" t="s">
        <v>5</v>
      </c>
      <c r="S68" s="20">
        <f ca="1">S66-OFFSET('FF4exp'!$A$10,R66,S$2,1,1)</f>
        <v>18620</v>
      </c>
      <c r="U68" s="20">
        <f ca="1">U66-OFFSET('FF4exp'!$A$10,T66,U$2,1,1)</f>
        <v>2224</v>
      </c>
      <c r="W68" s="20">
        <f ca="1">W66-OFFSET('FF4exp'!$A$10,V66,W$2,1,1)</f>
        <v>2483</v>
      </c>
      <c r="Y68" s="20">
        <f ca="1">Y66-OFFSET('FF4exp'!$A$10,X66,Y$2,1,1)</f>
        <v>0</v>
      </c>
      <c r="AA68" s="20">
        <f ca="1">AA66-OFFSET('FF4exp'!$A$10,Z66,AA$2,1,1)</f>
        <v>2100</v>
      </c>
      <c r="AC68" s="22">
        <f ca="1">AC66-OFFSET('FF4exp'!$A$10,AB66,AC$2,1,1)</f>
        <v>11664</v>
      </c>
      <c r="AE68" s="22">
        <f ca="1">AE66-OFFSET('FF4exp'!$A$10,AD66,AE$2,1,1)</f>
        <v>20508</v>
      </c>
      <c r="AG68" s="22">
        <f ca="1">AG66-OFFSET('FF4exp'!$A$10,AF66,AG$2,1,1)</f>
        <v>10927</v>
      </c>
      <c r="AI68" s="22">
        <f ca="1">AI66-OFFSET('FF4exp'!$A$10,AH66,AI$2,1,1)</f>
        <v>21960</v>
      </c>
      <c r="AK68" s="22">
        <f ca="1">AK66-OFFSET('FF4exp'!$A$10,AJ66,AK$2,1,1)</f>
        <v>32414</v>
      </c>
      <c r="AM68" s="22">
        <f ca="1">AM66-OFFSET('FF4exp'!$A$10,AL66,AM$2,1,1)</f>
        <v>32394</v>
      </c>
      <c r="AO68" s="22">
        <f ca="1">AO66-OFFSET('FF4exp'!$A$10,AN66,AO$2,1,1)</f>
        <v>30052</v>
      </c>
      <c r="AQ68" s="22">
        <f ca="1">AQ66-OFFSET('FF4exp'!$A$10,AP66,AQ$2,1,1)</f>
        <v>22681</v>
      </c>
    </row>
  </sheetData>
  <sheetProtection/>
  <dataValidations count="7">
    <dataValidation type="list" showInputMessage="1" showErrorMessage="1" sqref="E20 E24:E29">
      <formula1>"×,○,－,離,"</formula1>
    </dataValidation>
    <dataValidation type="list" showInputMessage="1" showErrorMessage="1" sqref="D12 E16 E19 E22:F22 E60:H61 G36:G37 F44:G44 D44 F46:G46 D48:G50 E53:H57 G40:G41 G64">
      <formula1>"×,○,離,"</formula1>
    </dataValidation>
    <dataValidation type="list" showInputMessage="1" showErrorMessage="1" sqref="I20">
      <formula1>"×,離,○,－,"</formula1>
    </dataValidation>
    <dataValidation type="list" showInputMessage="1" showErrorMessage="1" sqref="K51 J18:J20 K19:K20 K38:L38 K42:N42 K45:N45 M32:N33 I53:O57 D40:F41 I14 D14 I12 F24:F29 K62 I16:J16 I32:K33 I24:L29 I22:L22 D16 E44 D32:F33 I36:N37 I40:O41 I44:O44 I46:O46 I48:O50 D36:F37 D46:E46 I19 D22 D53:D57 D24:D29 D19:D20 D60:D61 I60:P61 D64:F64 H64:P64">
      <formula1>"×,離,○,,"</formula1>
    </dataValidation>
    <dataValidation type="list" allowBlank="1" showInputMessage="1" showErrorMessage="1" sqref="B40">
      <formula1>"1000,6000"</formula1>
    </dataValidation>
    <dataValidation type="list" allowBlank="1" showInputMessage="1" showErrorMessage="1" sqref="B60">
      <formula1>"40000,62500"</formula1>
    </dataValidation>
    <dataValidation type="list" allowBlank="1" showInputMessage="1" showErrorMessage="1" sqref="B61">
      <formula1>"50000,150000"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8"/>
  <sheetViews>
    <sheetView tabSelected="1" zoomScale="85" zoomScaleNormal="85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4" sqref="S64"/>
    </sheetView>
  </sheetViews>
  <sheetFormatPr defaultColWidth="9.00390625" defaultRowHeight="13.5"/>
  <cols>
    <col min="1" max="1" width="25.625" style="0" customWidth="1"/>
    <col min="2" max="3" width="5.625" style="0" customWidth="1"/>
    <col min="4" max="8" width="3.375" style="17" customWidth="1"/>
    <col min="9" max="16" width="3.375" style="0" customWidth="1"/>
    <col min="17" max="17" width="3.625" style="0" customWidth="1"/>
    <col min="18" max="18" width="3.375" style="20" customWidth="1"/>
    <col min="19" max="19" width="6.625" style="20" customWidth="1"/>
    <col min="20" max="20" width="3.375" style="20" customWidth="1"/>
    <col min="21" max="21" width="6.625" style="20" customWidth="1"/>
    <col min="22" max="22" width="3.375" style="20" customWidth="1"/>
    <col min="23" max="23" width="6.625" style="20" customWidth="1"/>
    <col min="24" max="24" width="3.375" style="20" customWidth="1"/>
    <col min="25" max="25" width="6.625" style="20" customWidth="1"/>
    <col min="26" max="26" width="3.375" style="20" customWidth="1"/>
    <col min="27" max="27" width="6.625" style="20" customWidth="1"/>
    <col min="28" max="28" width="3.375" style="10" customWidth="1"/>
    <col min="29" max="29" width="6.625" style="10" customWidth="1"/>
    <col min="30" max="30" width="3.375" style="10" customWidth="1"/>
    <col min="31" max="31" width="6.625" style="10" customWidth="1"/>
    <col min="32" max="32" width="3.375" style="10" customWidth="1"/>
    <col min="33" max="33" width="6.625" style="10" customWidth="1"/>
    <col min="34" max="34" width="3.375" style="10" customWidth="1"/>
    <col min="35" max="35" width="6.625" style="10" customWidth="1"/>
    <col min="36" max="36" width="3.375" style="10" customWidth="1"/>
    <col min="37" max="37" width="6.625" style="10" customWidth="1"/>
    <col min="38" max="38" width="3.375" style="10" customWidth="1"/>
    <col min="39" max="39" width="6.625" style="10" customWidth="1"/>
    <col min="40" max="40" width="3.375" style="10" customWidth="1"/>
    <col min="41" max="41" width="6.625" style="10" customWidth="1"/>
    <col min="42" max="42" width="3.375" style="10" customWidth="1"/>
    <col min="43" max="43" width="6.625" style="10" customWidth="1"/>
    <col min="44" max="50" width="9.00390625" style="1" customWidth="1"/>
  </cols>
  <sheetData>
    <row r="1" spans="2:50" s="11" customFormat="1" ht="13.5">
      <c r="B1" s="11" t="s">
        <v>6</v>
      </c>
      <c r="C1" s="9" t="s">
        <v>84</v>
      </c>
      <c r="D1" s="16" t="s">
        <v>47</v>
      </c>
      <c r="E1" s="16" t="s">
        <v>48</v>
      </c>
      <c r="F1" s="16" t="s">
        <v>50</v>
      </c>
      <c r="G1" s="16" t="s">
        <v>54</v>
      </c>
      <c r="H1" s="16" t="s">
        <v>56</v>
      </c>
      <c r="I1" s="12" t="s">
        <v>46</v>
      </c>
      <c r="J1" s="12" t="s">
        <v>61</v>
      </c>
      <c r="K1" s="12" t="s">
        <v>49</v>
      </c>
      <c r="L1" s="12" t="s">
        <v>51</v>
      </c>
      <c r="M1" s="13" t="s">
        <v>52</v>
      </c>
      <c r="N1" s="13" t="s">
        <v>53</v>
      </c>
      <c r="O1" s="13" t="s">
        <v>55</v>
      </c>
      <c r="P1" s="13" t="s">
        <v>57</v>
      </c>
      <c r="Q1" s="13"/>
      <c r="R1" s="19" t="s">
        <v>8</v>
      </c>
      <c r="S1" s="19"/>
      <c r="T1" s="19" t="s">
        <v>9</v>
      </c>
      <c r="U1" s="19"/>
      <c r="V1" s="19" t="s">
        <v>10</v>
      </c>
      <c r="W1" s="21"/>
      <c r="X1" s="19" t="s">
        <v>19</v>
      </c>
      <c r="Y1" s="21"/>
      <c r="Z1" s="19" t="s">
        <v>11</v>
      </c>
      <c r="AA1" s="21"/>
      <c r="AB1" s="14" t="s">
        <v>12</v>
      </c>
      <c r="AC1" s="14"/>
      <c r="AD1" s="14" t="s">
        <v>13</v>
      </c>
      <c r="AE1" s="15"/>
      <c r="AF1" s="14" t="s">
        <v>14</v>
      </c>
      <c r="AG1" s="14"/>
      <c r="AH1" s="14" t="s">
        <v>15</v>
      </c>
      <c r="AI1" s="15"/>
      <c r="AJ1" s="14" t="s">
        <v>17</v>
      </c>
      <c r="AK1" s="15"/>
      <c r="AL1" s="14" t="s">
        <v>16</v>
      </c>
      <c r="AM1" s="15"/>
      <c r="AN1" s="14" t="s">
        <v>1</v>
      </c>
      <c r="AO1" s="15"/>
      <c r="AP1" s="14" t="s">
        <v>18</v>
      </c>
      <c r="AQ1" s="15"/>
      <c r="AR1" s="15"/>
      <c r="AS1" s="15"/>
      <c r="AT1" s="15"/>
      <c r="AU1" s="15"/>
      <c r="AV1" s="15"/>
      <c r="AW1" s="15"/>
      <c r="AX1" s="15"/>
    </row>
    <row r="2" spans="4:43" ht="13.5" hidden="1">
      <c r="D2" s="17">
        <v>2</v>
      </c>
      <c r="E2" s="17">
        <v>3</v>
      </c>
      <c r="F2" s="17">
        <v>6</v>
      </c>
      <c r="G2" s="17">
        <v>10</v>
      </c>
      <c r="H2" s="17">
        <v>12</v>
      </c>
      <c r="I2">
        <v>1</v>
      </c>
      <c r="J2">
        <v>4</v>
      </c>
      <c r="K2">
        <v>5</v>
      </c>
      <c r="L2" s="6">
        <v>7</v>
      </c>
      <c r="M2" s="6">
        <v>8</v>
      </c>
      <c r="N2" s="6">
        <v>9</v>
      </c>
      <c r="O2" s="6">
        <v>11</v>
      </c>
      <c r="P2" s="6">
        <v>13</v>
      </c>
      <c r="S2" s="20">
        <v>2</v>
      </c>
      <c r="U2" s="20">
        <v>3</v>
      </c>
      <c r="W2" s="20">
        <v>6</v>
      </c>
      <c r="Y2" s="20">
        <v>10</v>
      </c>
      <c r="AA2" s="20">
        <v>12</v>
      </c>
      <c r="AC2" s="10">
        <v>1</v>
      </c>
      <c r="AE2" s="10">
        <v>4</v>
      </c>
      <c r="AG2" s="10">
        <v>5</v>
      </c>
      <c r="AI2" s="10">
        <v>7</v>
      </c>
      <c r="AK2" s="10">
        <v>8</v>
      </c>
      <c r="AM2" s="10">
        <v>9</v>
      </c>
      <c r="AO2" s="10">
        <v>11</v>
      </c>
      <c r="AQ2" s="10">
        <v>13</v>
      </c>
    </row>
    <row r="3" ht="13.5">
      <c r="A3" t="s">
        <v>92</v>
      </c>
    </row>
    <row r="4" ht="13.5">
      <c r="A4" t="s">
        <v>93</v>
      </c>
    </row>
    <row r="5" ht="13.5">
      <c r="A5" t="s">
        <v>91</v>
      </c>
    </row>
    <row r="6" ht="13.5">
      <c r="A6" t="s">
        <v>94</v>
      </c>
    </row>
    <row r="7" ht="13.5">
      <c r="A7" t="s">
        <v>95</v>
      </c>
    </row>
    <row r="8" ht="13.5">
      <c r="A8" t="s">
        <v>89</v>
      </c>
    </row>
    <row r="9" ht="13.5">
      <c r="A9" t="s">
        <v>90</v>
      </c>
    </row>
    <row r="11" spans="1:29" ht="13.5">
      <c r="A11" t="s">
        <v>62</v>
      </c>
      <c r="D11" s="17" t="s">
        <v>66</v>
      </c>
      <c r="I11" t="s">
        <v>66</v>
      </c>
      <c r="AB11" s="10">
        <f>VLOOKUP(+AC:AC,'FF4exp'!$B$11:$O$110,14)</f>
        <v>10</v>
      </c>
      <c r="AC11" s="10">
        <v>3000</v>
      </c>
    </row>
    <row r="12" spans="1:29" ht="13.5">
      <c r="A12" t="s">
        <v>22</v>
      </c>
      <c r="B12">
        <v>700</v>
      </c>
      <c r="C12">
        <f>INT(+B:B/COUNTIF(D12:P12,"○"))</f>
        <v>700</v>
      </c>
      <c r="D12" s="18" t="s">
        <v>58</v>
      </c>
      <c r="I12" s="8" t="s">
        <v>60</v>
      </c>
      <c r="AB12" s="10">
        <f>VLOOKUP(+AC:AC,'FF4exp'!$B$11:$O$110,14)</f>
        <v>11</v>
      </c>
      <c r="AC12" s="10">
        <f aca="true" t="shared" si="0" ref="AC12:AC66">AC11+IF(OR(+I$1:I$65536="○",+I$1:I$65536="離"),+$C:$C)</f>
        <v>3700</v>
      </c>
    </row>
    <row r="13" spans="1:29" ht="13.5">
      <c r="A13" t="s">
        <v>63</v>
      </c>
      <c r="D13" s="17" t="s">
        <v>65</v>
      </c>
      <c r="R13" s="20">
        <f>VLOOKUP(+S:S,'FF4exp'!$C$11:$O$110,13)</f>
        <v>10</v>
      </c>
      <c r="S13" s="20">
        <v>2300</v>
      </c>
      <c r="AB13" s="10">
        <f>VLOOKUP(+AC:AC,'FF4exp'!$B$11:$O$110,14)</f>
        <v>11</v>
      </c>
      <c r="AC13" s="10">
        <f t="shared" si="0"/>
        <v>3700</v>
      </c>
    </row>
    <row r="14" spans="1:29" ht="13.5">
      <c r="A14" t="s">
        <v>29</v>
      </c>
      <c r="B14">
        <f>160*3</f>
        <v>480</v>
      </c>
      <c r="C14">
        <f>INT(+B:B/COUNTIF(D14:P14,"○"))</f>
        <v>480</v>
      </c>
      <c r="D14" s="17" t="s">
        <v>59</v>
      </c>
      <c r="I14" s="8" t="s">
        <v>60</v>
      </c>
      <c r="R14" s="20">
        <f>VLOOKUP(+S:S,'FF4exp'!$C$11:$O$110,13)</f>
        <v>10</v>
      </c>
      <c r="S14" s="20">
        <f aca="true" t="shared" si="1" ref="S14:S66">S13+IF(OR(+D$1:D$65536="○",+D$1:D$65536="離"),+$C:$C)</f>
        <v>2780</v>
      </c>
      <c r="AB14" s="10">
        <f>VLOOKUP(+AC:AC,'FF4exp'!$B$11:$O$110,14)</f>
        <v>11</v>
      </c>
      <c r="AC14" s="10">
        <f t="shared" si="0"/>
        <v>4180</v>
      </c>
    </row>
    <row r="15" spans="1:31" ht="13.5">
      <c r="A15" t="s">
        <v>64</v>
      </c>
      <c r="E15" s="17" t="s">
        <v>66</v>
      </c>
      <c r="J15" t="s">
        <v>66</v>
      </c>
      <c r="R15" s="20">
        <f>VLOOKUP(+S:S,'FF4exp'!$C$11:$O$110,13)</f>
        <v>10</v>
      </c>
      <c r="S15" s="20">
        <f t="shared" si="1"/>
        <v>2780</v>
      </c>
      <c r="T15" s="20">
        <f>VLOOKUP(+U:U,'FF4exp'!$D$11:$O$110,12)</f>
        <v>1</v>
      </c>
      <c r="U15" s="20">
        <v>0</v>
      </c>
      <c r="AB15" s="10">
        <f>VLOOKUP(+AC:AC,'FF4exp'!$B$11:$O$110,14)</f>
        <v>11</v>
      </c>
      <c r="AC15" s="10">
        <f t="shared" si="0"/>
        <v>4180</v>
      </c>
      <c r="AD15" s="10">
        <f>VLOOKUP(+AE:AE,'FF4exp'!$E$11:$O$110,11)</f>
        <v>20</v>
      </c>
      <c r="AE15" s="10">
        <v>54873</v>
      </c>
    </row>
    <row r="16" spans="1:31" ht="13.5">
      <c r="A16" t="s">
        <v>23</v>
      </c>
      <c r="B16">
        <v>1200</v>
      </c>
      <c r="C16">
        <f>INT(+B:B/COUNTIF(D16:P16,"○"))</f>
        <v>600</v>
      </c>
      <c r="D16" s="17" t="s">
        <v>59</v>
      </c>
      <c r="E16" s="18" t="s">
        <v>58</v>
      </c>
      <c r="I16" s="8" t="s">
        <v>60</v>
      </c>
      <c r="J16" s="8" t="s">
        <v>60</v>
      </c>
      <c r="R16" s="20">
        <f>VLOOKUP(+S:S,'FF4exp'!$C$11:$O$110,13)</f>
        <v>11</v>
      </c>
      <c r="S16" s="20">
        <f t="shared" si="1"/>
        <v>3380</v>
      </c>
      <c r="T16" s="20">
        <f>VLOOKUP(+U:U,'FF4exp'!$D$11:$O$110,12)</f>
        <v>1</v>
      </c>
      <c r="U16" s="20">
        <f aca="true" t="shared" si="2" ref="U16:U66">U15+IF(OR(+E$1:E$65536="○",+E$1:E$65536="離"),+$C:$C)</f>
        <v>0</v>
      </c>
      <c r="AB16" s="10">
        <f>VLOOKUP(+AC:AC,'FF4exp'!$B$11:$O$110,14)</f>
        <v>12</v>
      </c>
      <c r="AC16" s="10">
        <f t="shared" si="0"/>
        <v>4780</v>
      </c>
      <c r="AD16" s="10">
        <f>VLOOKUP(+AE:AE,'FF4exp'!$E$11:$O$110,11)</f>
        <v>20</v>
      </c>
      <c r="AE16" s="10">
        <f>AE15+IF(OR(+F:F="○",+F:F="離"),+$C:$C)</f>
        <v>54873</v>
      </c>
    </row>
    <row r="17" spans="1:33" ht="13.5">
      <c r="A17" t="s">
        <v>67</v>
      </c>
      <c r="K17" t="s">
        <v>66</v>
      </c>
      <c r="R17" s="20">
        <f>VLOOKUP(+S:S,'FF4exp'!$C$11:$O$110,13)</f>
        <v>11</v>
      </c>
      <c r="S17" s="20">
        <f t="shared" si="1"/>
        <v>3380</v>
      </c>
      <c r="T17" s="20">
        <f>VLOOKUP(+U:U,'FF4exp'!$D$11:$O$110,12)</f>
        <v>1</v>
      </c>
      <c r="U17" s="20">
        <f t="shared" si="2"/>
        <v>0</v>
      </c>
      <c r="AB17" s="10">
        <f>VLOOKUP(+AC:AC,'FF4exp'!$B$11:$O$110,14)</f>
        <v>12</v>
      </c>
      <c r="AC17" s="10">
        <f t="shared" si="0"/>
        <v>4780</v>
      </c>
      <c r="AD17" s="10">
        <f>VLOOKUP(+AE:AE,'FF4exp'!$E$11:$O$110,11)</f>
        <v>20</v>
      </c>
      <c r="AE17" s="10">
        <f>AE16+IF(OR(+J:J="○",+J:J="離"),+$C:$C)</f>
        <v>54873</v>
      </c>
      <c r="AF17" s="10">
        <f>VLOOKUP(+AG:AG,'FF4exp'!$F$11:$O$110,10)</f>
        <v>5</v>
      </c>
      <c r="AG17" s="10">
        <v>288</v>
      </c>
    </row>
    <row r="18" spans="1:33" ht="13.5">
      <c r="A18" t="s">
        <v>69</v>
      </c>
      <c r="J18" t="s">
        <v>59</v>
      </c>
      <c r="R18" s="20">
        <f>VLOOKUP(+S:S,'FF4exp'!$C$11:$O$110,13)</f>
        <v>11</v>
      </c>
      <c r="S18" s="20">
        <f t="shared" si="1"/>
        <v>3380</v>
      </c>
      <c r="T18" s="20">
        <f>VLOOKUP(+U:U,'FF4exp'!$D$11:$O$110,12)</f>
        <v>1</v>
      </c>
      <c r="U18" s="20">
        <f t="shared" si="2"/>
        <v>0</v>
      </c>
      <c r="AB18" s="10">
        <f>VLOOKUP(+AC:AC,'FF4exp'!$B$11:$O$110,14)</f>
        <v>12</v>
      </c>
      <c r="AC18" s="10">
        <f t="shared" si="0"/>
        <v>4780</v>
      </c>
      <c r="AD18" s="10">
        <f>VLOOKUP(+AE:AE,'FF4exp'!$E$11:$O$110,11)</f>
        <v>20</v>
      </c>
      <c r="AE18" s="10">
        <f>AE17+IF(OR(+J:J="○",+J:J="離"),+$C:$C)</f>
        <v>54873</v>
      </c>
      <c r="AF18" s="10">
        <f>VLOOKUP(+AG:AG,'FF4exp'!$F$11:$O$110,10)</f>
        <v>5</v>
      </c>
      <c r="AG18" s="10">
        <f aca="true" t="shared" si="3" ref="AG18:AG66">AG17+IF(OR(+K$1:K$65536="○",+K$1:K$65536="離"),+$C:$C)</f>
        <v>288</v>
      </c>
    </row>
    <row r="19" spans="1:33" ht="13.5">
      <c r="A19" t="s">
        <v>24</v>
      </c>
      <c r="B19">
        <v>1500</v>
      </c>
      <c r="C19">
        <f>INT(+B:B/COUNTIF(D19:P19,"○"))</f>
        <v>750</v>
      </c>
      <c r="D19" s="17" t="s">
        <v>59</v>
      </c>
      <c r="E19" s="18" t="s">
        <v>58</v>
      </c>
      <c r="I19" s="8" t="s">
        <v>60</v>
      </c>
      <c r="J19" t="s">
        <v>59</v>
      </c>
      <c r="K19" s="8" t="s">
        <v>60</v>
      </c>
      <c r="R19" s="20">
        <f>VLOOKUP(+S:S,'FF4exp'!$C$11:$O$110,13)</f>
        <v>12</v>
      </c>
      <c r="S19" s="20">
        <f t="shared" si="1"/>
        <v>4130</v>
      </c>
      <c r="T19" s="20">
        <f>VLOOKUP(+U:U,'FF4exp'!$D$11:$O$110,12)</f>
        <v>1</v>
      </c>
      <c r="U19" s="20">
        <f t="shared" si="2"/>
        <v>0</v>
      </c>
      <c r="AB19" s="10">
        <f>VLOOKUP(+AC:AC,'FF4exp'!$B$11:$O$110,14)</f>
        <v>12</v>
      </c>
      <c r="AC19" s="10">
        <f t="shared" si="0"/>
        <v>5530</v>
      </c>
      <c r="AD19" s="10">
        <f>VLOOKUP(+AE:AE,'FF4exp'!$E$11:$O$110,11)</f>
        <v>20</v>
      </c>
      <c r="AE19" s="10">
        <f>AE18+IF(OR(+J:J="○",+J:J="離"),+$C:$C)</f>
        <v>55623</v>
      </c>
      <c r="AF19" s="10">
        <f>VLOOKUP(+AG:AG,'FF4exp'!$F$11:$O$110,10)</f>
        <v>7</v>
      </c>
      <c r="AG19" s="10">
        <f t="shared" si="3"/>
        <v>1038</v>
      </c>
    </row>
    <row r="20" spans="1:33" ht="13.5">
      <c r="A20" t="s">
        <v>96</v>
      </c>
      <c r="B20" s="6">
        <v>800</v>
      </c>
      <c r="C20">
        <f>INT(+B:B/COUNTIF(D20:P20,"○"))</f>
        <v>800</v>
      </c>
      <c r="D20" s="17" t="s">
        <v>59</v>
      </c>
      <c r="E20" s="23" t="s">
        <v>86</v>
      </c>
      <c r="I20" s="23" t="s">
        <v>86</v>
      </c>
      <c r="J20" t="s">
        <v>59</v>
      </c>
      <c r="K20" s="8" t="s">
        <v>60</v>
      </c>
      <c r="R20" s="20">
        <f>VLOOKUP(+S:S,'FF4exp'!$C$11:$O$110,13)</f>
        <v>12</v>
      </c>
      <c r="S20" s="20">
        <f t="shared" si="1"/>
        <v>4930</v>
      </c>
      <c r="T20" s="20">
        <f>VLOOKUP(+U:U,'FF4exp'!$D$11:$O$110,12)</f>
        <v>1</v>
      </c>
      <c r="U20" s="20">
        <f t="shared" si="2"/>
        <v>0</v>
      </c>
      <c r="AB20" s="10">
        <f>VLOOKUP(+AC:AC,'FF4exp'!$B$11:$O$110,14)</f>
        <v>12</v>
      </c>
      <c r="AC20" s="10">
        <f t="shared" si="0"/>
        <v>5530</v>
      </c>
      <c r="AD20" s="10">
        <f>VLOOKUP(+AE:AE,'FF4exp'!$E$11:$O$110,11)</f>
        <v>20</v>
      </c>
      <c r="AE20" s="10">
        <f aca="true" t="shared" si="4" ref="AE20:AE66">AE19+IF(OR(+J$1:J$65536="○",+K$1:K$65536="離"),+$C:$C)</f>
        <v>55623</v>
      </c>
      <c r="AF20" s="10">
        <f>VLOOKUP(+AG:AG,'FF4exp'!$F$11:$O$110,10)</f>
        <v>8</v>
      </c>
      <c r="AG20" s="10">
        <f t="shared" si="3"/>
        <v>1838</v>
      </c>
    </row>
    <row r="21" spans="1:35" ht="13.5">
      <c r="A21" t="s">
        <v>68</v>
      </c>
      <c r="F21" s="17" t="s">
        <v>66</v>
      </c>
      <c r="L21" t="s">
        <v>66</v>
      </c>
      <c r="R21" s="20">
        <f>VLOOKUP(+S:S,'FF4exp'!$C$11:$O$110,13)</f>
        <v>12</v>
      </c>
      <c r="S21" s="20">
        <f t="shared" si="1"/>
        <v>4930</v>
      </c>
      <c r="T21" s="20">
        <f>VLOOKUP(+U:U,'FF4exp'!$D$11:$O$110,12)</f>
        <v>1</v>
      </c>
      <c r="U21" s="20">
        <f t="shared" si="2"/>
        <v>0</v>
      </c>
      <c r="V21" s="20">
        <f>VLOOKUP(+W:W,'FF4exp'!$G$11:$O$110,9)</f>
        <v>10</v>
      </c>
      <c r="W21" s="20">
        <v>2139</v>
      </c>
      <c r="AB21" s="10">
        <f>VLOOKUP(+AC:AC,'FF4exp'!$B$11:$O$110,14)</f>
        <v>12</v>
      </c>
      <c r="AC21" s="10">
        <f t="shared" si="0"/>
        <v>5530</v>
      </c>
      <c r="AD21" s="10">
        <f>VLOOKUP(+AE:AE,'FF4exp'!$E$11:$O$110,11)</f>
        <v>20</v>
      </c>
      <c r="AE21" s="10">
        <f t="shared" si="4"/>
        <v>55623</v>
      </c>
      <c r="AF21" s="10">
        <f>VLOOKUP(+AG:AG,'FF4exp'!$F$11:$O$110,10)</f>
        <v>8</v>
      </c>
      <c r="AG21" s="10">
        <f t="shared" si="3"/>
        <v>1838</v>
      </c>
      <c r="AH21" s="10">
        <f>VLOOKUP(+AI:AI,'FF4exp'!$H$11:$O$110,8)</f>
        <v>10</v>
      </c>
      <c r="AI21" s="10">
        <v>2061</v>
      </c>
    </row>
    <row r="22" spans="1:35" ht="13.5">
      <c r="A22" t="s">
        <v>97</v>
      </c>
      <c r="B22" s="6">
        <f>370*3+450*3</f>
        <v>2460</v>
      </c>
      <c r="C22">
        <f>INT(+B:B/COUNTIF(D22:P22,"○"))</f>
        <v>820</v>
      </c>
      <c r="D22" s="17" t="s">
        <v>59</v>
      </c>
      <c r="E22" s="18" t="s">
        <v>58</v>
      </c>
      <c r="F22" s="18" t="s">
        <v>58</v>
      </c>
      <c r="I22" s="8" t="s">
        <v>60</v>
      </c>
      <c r="J22" t="s">
        <v>59</v>
      </c>
      <c r="K22" s="8" t="s">
        <v>60</v>
      </c>
      <c r="L22" s="8" t="s">
        <v>60</v>
      </c>
      <c r="R22" s="20">
        <f>VLOOKUP(+S:S,'FF4exp'!$C$11:$O$110,13)</f>
        <v>13</v>
      </c>
      <c r="S22" s="20">
        <f t="shared" si="1"/>
        <v>5750</v>
      </c>
      <c r="T22" s="20">
        <f>VLOOKUP(+U:U,'FF4exp'!$D$11:$O$110,12)</f>
        <v>1</v>
      </c>
      <c r="U22" s="20">
        <f t="shared" si="2"/>
        <v>0</v>
      </c>
      <c r="V22" s="20">
        <f>VLOOKUP(+W:W,'FF4exp'!$G$11:$O$110,9)</f>
        <v>10</v>
      </c>
      <c r="W22" s="20">
        <f aca="true" t="shared" si="5" ref="W22:W66">W21+IF(OR(+F$1:F$65536="○",+F$1:F$65536="離"),+$C:$C)</f>
        <v>2139</v>
      </c>
      <c r="AB22" s="10">
        <f>VLOOKUP(+AC:AC,'FF4exp'!$B$11:$O$110,14)</f>
        <v>13</v>
      </c>
      <c r="AC22" s="10">
        <f t="shared" si="0"/>
        <v>6350</v>
      </c>
      <c r="AD22" s="10">
        <f>VLOOKUP(+AE:AE,'FF4exp'!$E$11:$O$110,11)</f>
        <v>20</v>
      </c>
      <c r="AE22" s="10">
        <f t="shared" si="4"/>
        <v>55623</v>
      </c>
      <c r="AF22" s="10">
        <f>VLOOKUP(+AG:AG,'FF4exp'!$F$11:$O$110,10)</f>
        <v>10</v>
      </c>
      <c r="AG22" s="10">
        <f t="shared" si="3"/>
        <v>2658</v>
      </c>
      <c r="AH22" s="10">
        <f>VLOOKUP(+AI:AI,'FF4exp'!$H$11:$O$110,8)</f>
        <v>11</v>
      </c>
      <c r="AI22" s="10">
        <f aca="true" t="shared" si="6" ref="AI22:AI66">AI21+IF(OR(+L$1:L$65536="○",+L$1:L$65536="離"),+$C:$C)</f>
        <v>2881</v>
      </c>
    </row>
    <row r="23" spans="1:35" ht="13.5">
      <c r="A23" t="s">
        <v>82</v>
      </c>
      <c r="F23" s="17" t="s">
        <v>65</v>
      </c>
      <c r="R23" s="20">
        <f>VLOOKUP(+S:S,'FF4exp'!$C$11:$O$110,13)</f>
        <v>13</v>
      </c>
      <c r="S23" s="20">
        <f t="shared" si="1"/>
        <v>5750</v>
      </c>
      <c r="T23" s="20">
        <f>VLOOKUP(+U:U,'FF4exp'!$D$11:$O$110,12)</f>
        <v>1</v>
      </c>
      <c r="U23" s="20">
        <f t="shared" si="2"/>
        <v>0</v>
      </c>
      <c r="V23" s="20">
        <f>VLOOKUP(+W:W,'FF4exp'!$G$11:$O$110,9)</f>
        <v>10</v>
      </c>
      <c r="W23" s="20">
        <f t="shared" si="5"/>
        <v>2139</v>
      </c>
      <c r="AB23" s="10">
        <f>VLOOKUP(+AC:AC,'FF4exp'!$B$11:$O$110,14)</f>
        <v>13</v>
      </c>
      <c r="AC23" s="10">
        <f t="shared" si="0"/>
        <v>6350</v>
      </c>
      <c r="AD23" s="10">
        <f>VLOOKUP(+AE:AE,'FF4exp'!$E$11:$O$110,11)</f>
        <v>20</v>
      </c>
      <c r="AE23" s="10">
        <f t="shared" si="4"/>
        <v>55623</v>
      </c>
      <c r="AF23" s="10">
        <f>VLOOKUP(+AG:AG,'FF4exp'!$F$11:$O$110,10)</f>
        <v>10</v>
      </c>
      <c r="AG23" s="10">
        <f t="shared" si="3"/>
        <v>2658</v>
      </c>
      <c r="AH23" s="10">
        <f>VLOOKUP(+AI:AI,'FF4exp'!$H$11:$O$110,8)</f>
        <v>11</v>
      </c>
      <c r="AI23" s="10">
        <f t="shared" si="6"/>
        <v>2881</v>
      </c>
    </row>
    <row r="24" spans="1:35" ht="13.5">
      <c r="A24" t="s">
        <v>30</v>
      </c>
      <c r="B24" s="6">
        <f>410*2</f>
        <v>820</v>
      </c>
      <c r="C24">
        <f aca="true" t="shared" si="7" ref="C24:C29">INT(+B$1:B$65536/COUNTIF(D24:P24,"○"))</f>
        <v>273</v>
      </c>
      <c r="D24" s="17" t="s">
        <v>59</v>
      </c>
      <c r="E24" s="23" t="s">
        <v>86</v>
      </c>
      <c r="F24" s="17" t="s">
        <v>59</v>
      </c>
      <c r="I24" s="8" t="s">
        <v>60</v>
      </c>
      <c r="J24" t="s">
        <v>59</v>
      </c>
      <c r="K24" s="8" t="s">
        <v>60</v>
      </c>
      <c r="L24" s="8" t="s">
        <v>60</v>
      </c>
      <c r="R24" s="20">
        <f>VLOOKUP(+S:S,'FF4exp'!$C$11:$O$110,13)</f>
        <v>13</v>
      </c>
      <c r="S24" s="20">
        <f t="shared" si="1"/>
        <v>6023</v>
      </c>
      <c r="T24" s="20">
        <f>VLOOKUP(+U:U,'FF4exp'!$D$11:$O$110,12)</f>
        <v>1</v>
      </c>
      <c r="U24" s="20">
        <f t="shared" si="2"/>
        <v>0</v>
      </c>
      <c r="V24" s="20">
        <f>VLOOKUP(+W:W,'FF4exp'!$G$11:$O$110,9)</f>
        <v>10</v>
      </c>
      <c r="W24" s="20">
        <f t="shared" si="5"/>
        <v>2412</v>
      </c>
      <c r="AB24" s="10">
        <f>VLOOKUP(+AC:AC,'FF4exp'!$B$11:$O$110,14)</f>
        <v>13</v>
      </c>
      <c r="AC24" s="10">
        <f t="shared" si="0"/>
        <v>6623</v>
      </c>
      <c r="AD24" s="10">
        <f>VLOOKUP(+AE:AE,'FF4exp'!$E$11:$O$110,11)</f>
        <v>20</v>
      </c>
      <c r="AE24" s="10">
        <f t="shared" si="4"/>
        <v>55623</v>
      </c>
      <c r="AF24" s="10">
        <f>VLOOKUP(+AG:AG,'FF4exp'!$F$11:$O$110,10)</f>
        <v>10</v>
      </c>
      <c r="AG24" s="10">
        <f t="shared" si="3"/>
        <v>2931</v>
      </c>
      <c r="AH24" s="10">
        <f>VLOOKUP(+AI:AI,'FF4exp'!$H$11:$O$110,8)</f>
        <v>11</v>
      </c>
      <c r="AI24" s="10">
        <f t="shared" si="6"/>
        <v>3154</v>
      </c>
    </row>
    <row r="25" spans="1:35" ht="13.5">
      <c r="A25" t="s">
        <v>98</v>
      </c>
      <c r="B25" s="6">
        <f>190+140+160</f>
        <v>490</v>
      </c>
      <c r="C25">
        <f t="shared" si="7"/>
        <v>163</v>
      </c>
      <c r="D25" s="17" t="s">
        <v>59</v>
      </c>
      <c r="E25" s="23" t="s">
        <v>86</v>
      </c>
      <c r="F25" s="17" t="s">
        <v>59</v>
      </c>
      <c r="I25" s="8" t="s">
        <v>60</v>
      </c>
      <c r="J25" t="s">
        <v>59</v>
      </c>
      <c r="K25" s="8" t="s">
        <v>60</v>
      </c>
      <c r="L25" s="8" t="s">
        <v>60</v>
      </c>
      <c r="R25" s="20">
        <f>VLOOKUP(+S:S,'FF4exp'!$C$11:$O$110,13)</f>
        <v>13</v>
      </c>
      <c r="S25" s="20">
        <f t="shared" si="1"/>
        <v>6186</v>
      </c>
      <c r="T25" s="20">
        <f>VLOOKUP(+U:U,'FF4exp'!$D$11:$O$110,12)</f>
        <v>1</v>
      </c>
      <c r="U25" s="20">
        <f t="shared" si="2"/>
        <v>0</v>
      </c>
      <c r="V25" s="20">
        <f>VLOOKUP(+W:W,'FF4exp'!$G$11:$O$110,9)</f>
        <v>10</v>
      </c>
      <c r="W25" s="20">
        <f t="shared" si="5"/>
        <v>2575</v>
      </c>
      <c r="AB25" s="10">
        <f>VLOOKUP(+AC:AC,'FF4exp'!$B$11:$O$110,14)</f>
        <v>13</v>
      </c>
      <c r="AC25" s="10">
        <f t="shared" si="0"/>
        <v>6786</v>
      </c>
      <c r="AD25" s="10">
        <f>VLOOKUP(+AE:AE,'FF4exp'!$E$11:$O$110,11)</f>
        <v>20</v>
      </c>
      <c r="AE25" s="10">
        <f t="shared" si="4"/>
        <v>55623</v>
      </c>
      <c r="AF25" s="10">
        <f>VLOOKUP(+AG:AG,'FF4exp'!$F$11:$O$110,10)</f>
        <v>10</v>
      </c>
      <c r="AG25" s="10">
        <f t="shared" si="3"/>
        <v>3094</v>
      </c>
      <c r="AH25" s="10">
        <f>VLOOKUP(+AI:AI,'FF4exp'!$H$11:$O$110,8)</f>
        <v>11</v>
      </c>
      <c r="AI25" s="10">
        <f t="shared" si="6"/>
        <v>3317</v>
      </c>
    </row>
    <row r="26" spans="1:35" ht="13.5">
      <c r="A26" t="s">
        <v>30</v>
      </c>
      <c r="B26" s="6">
        <f>410*2</f>
        <v>820</v>
      </c>
      <c r="C26">
        <f t="shared" si="7"/>
        <v>273</v>
      </c>
      <c r="D26" s="17" t="s">
        <v>59</v>
      </c>
      <c r="E26" s="23" t="s">
        <v>86</v>
      </c>
      <c r="F26" s="17" t="s">
        <v>59</v>
      </c>
      <c r="I26" s="8" t="s">
        <v>60</v>
      </c>
      <c r="J26" t="s">
        <v>59</v>
      </c>
      <c r="K26" s="8" t="s">
        <v>60</v>
      </c>
      <c r="L26" s="8" t="s">
        <v>60</v>
      </c>
      <c r="R26" s="20">
        <f>VLOOKUP(+S:S,'FF4exp'!$C$11:$O$110,13)</f>
        <v>13</v>
      </c>
      <c r="S26" s="20">
        <f t="shared" si="1"/>
        <v>6459</v>
      </c>
      <c r="T26" s="20">
        <f>VLOOKUP(+U:U,'FF4exp'!$D$11:$O$110,12)</f>
        <v>1</v>
      </c>
      <c r="U26" s="20">
        <f t="shared" si="2"/>
        <v>0</v>
      </c>
      <c r="V26" s="20">
        <f>VLOOKUP(+W:W,'FF4exp'!$G$11:$O$110,9)</f>
        <v>10</v>
      </c>
      <c r="W26" s="20">
        <f t="shared" si="5"/>
        <v>2848</v>
      </c>
      <c r="AB26" s="10">
        <f>VLOOKUP(+AC:AC,'FF4exp'!$B$11:$O$110,14)</f>
        <v>13</v>
      </c>
      <c r="AC26" s="10">
        <f t="shared" si="0"/>
        <v>7059</v>
      </c>
      <c r="AD26" s="10">
        <f>VLOOKUP(+AE:AE,'FF4exp'!$E$11:$O$110,11)</f>
        <v>20</v>
      </c>
      <c r="AE26" s="10">
        <f t="shared" si="4"/>
        <v>55623</v>
      </c>
      <c r="AF26" s="10">
        <f>VLOOKUP(+AG:AG,'FF4exp'!$F$11:$O$110,10)</f>
        <v>10</v>
      </c>
      <c r="AG26" s="10">
        <f t="shared" si="3"/>
        <v>3367</v>
      </c>
      <c r="AH26" s="10">
        <f>VLOOKUP(+AI:AI,'FF4exp'!$H$11:$O$110,8)</f>
        <v>11</v>
      </c>
      <c r="AI26" s="10">
        <f t="shared" si="6"/>
        <v>3590</v>
      </c>
    </row>
    <row r="27" spans="1:35" ht="13.5">
      <c r="A27" t="s">
        <v>28</v>
      </c>
      <c r="B27" s="6">
        <v>320</v>
      </c>
      <c r="C27">
        <f t="shared" si="7"/>
        <v>106</v>
      </c>
      <c r="D27" s="17" t="s">
        <v>59</v>
      </c>
      <c r="E27" s="23" t="s">
        <v>86</v>
      </c>
      <c r="F27" s="17" t="s">
        <v>59</v>
      </c>
      <c r="I27" s="8" t="s">
        <v>60</v>
      </c>
      <c r="J27" t="s">
        <v>59</v>
      </c>
      <c r="K27" s="8" t="s">
        <v>60</v>
      </c>
      <c r="L27" s="8" t="s">
        <v>60</v>
      </c>
      <c r="R27" s="20">
        <f>VLOOKUP(+S:S,'FF4exp'!$C$11:$O$110,13)</f>
        <v>13</v>
      </c>
      <c r="S27" s="20">
        <f t="shared" si="1"/>
        <v>6565</v>
      </c>
      <c r="T27" s="20">
        <f>VLOOKUP(+U:U,'FF4exp'!$D$11:$O$110,12)</f>
        <v>1</v>
      </c>
      <c r="U27" s="20">
        <f t="shared" si="2"/>
        <v>0</v>
      </c>
      <c r="V27" s="20">
        <f>VLOOKUP(+W:W,'FF4exp'!$G$11:$O$110,9)</f>
        <v>11</v>
      </c>
      <c r="W27" s="20">
        <f t="shared" si="5"/>
        <v>2954</v>
      </c>
      <c r="AB27" s="10">
        <f>VLOOKUP(+AC:AC,'FF4exp'!$B$11:$O$110,14)</f>
        <v>13</v>
      </c>
      <c r="AC27" s="10">
        <f t="shared" si="0"/>
        <v>7165</v>
      </c>
      <c r="AD27" s="10">
        <f>VLOOKUP(+AE:AE,'FF4exp'!$E$11:$O$110,11)</f>
        <v>20</v>
      </c>
      <c r="AE27" s="10">
        <f t="shared" si="4"/>
        <v>55623</v>
      </c>
      <c r="AF27" s="10">
        <f>VLOOKUP(+AG:AG,'FF4exp'!$F$11:$O$110,10)</f>
        <v>11</v>
      </c>
      <c r="AG27" s="10">
        <f t="shared" si="3"/>
        <v>3473</v>
      </c>
      <c r="AH27" s="10">
        <f>VLOOKUP(+AI:AI,'FF4exp'!$H$11:$O$110,8)</f>
        <v>11</v>
      </c>
      <c r="AI27" s="10">
        <f t="shared" si="6"/>
        <v>3696</v>
      </c>
    </row>
    <row r="28" spans="1:35" ht="13.5">
      <c r="A28" t="s">
        <v>98</v>
      </c>
      <c r="B28" s="6">
        <f>190+140+160</f>
        <v>490</v>
      </c>
      <c r="C28">
        <f t="shared" si="7"/>
        <v>163</v>
      </c>
      <c r="D28" s="17" t="s">
        <v>59</v>
      </c>
      <c r="E28" s="23" t="s">
        <v>86</v>
      </c>
      <c r="F28" s="17" t="s">
        <v>59</v>
      </c>
      <c r="I28" s="8" t="s">
        <v>60</v>
      </c>
      <c r="J28" t="s">
        <v>59</v>
      </c>
      <c r="K28" s="8" t="s">
        <v>60</v>
      </c>
      <c r="L28" s="8" t="s">
        <v>60</v>
      </c>
      <c r="R28" s="20">
        <f>VLOOKUP(+S:S,'FF4exp'!$C$11:$O$110,13)</f>
        <v>13</v>
      </c>
      <c r="S28" s="20">
        <f t="shared" si="1"/>
        <v>6728</v>
      </c>
      <c r="T28" s="20">
        <f>VLOOKUP(+U:U,'FF4exp'!$D$11:$O$110,12)</f>
        <v>1</v>
      </c>
      <c r="U28" s="20">
        <f t="shared" si="2"/>
        <v>0</v>
      </c>
      <c r="V28" s="20">
        <f>VLOOKUP(+W:W,'FF4exp'!$G$11:$O$110,9)</f>
        <v>11</v>
      </c>
      <c r="W28" s="20">
        <f t="shared" si="5"/>
        <v>3117</v>
      </c>
      <c r="AB28" s="10">
        <f>VLOOKUP(+AC:AC,'FF4exp'!$B$11:$O$110,14)</f>
        <v>13</v>
      </c>
      <c r="AC28" s="10">
        <f t="shared" si="0"/>
        <v>7328</v>
      </c>
      <c r="AD28" s="10">
        <f>VLOOKUP(+AE:AE,'FF4exp'!$E$11:$O$110,11)</f>
        <v>20</v>
      </c>
      <c r="AE28" s="10">
        <f t="shared" si="4"/>
        <v>55623</v>
      </c>
      <c r="AF28" s="10">
        <f>VLOOKUP(+AG:AG,'FF4exp'!$F$11:$O$110,10)</f>
        <v>11</v>
      </c>
      <c r="AG28" s="10">
        <f t="shared" si="3"/>
        <v>3636</v>
      </c>
      <c r="AH28" s="10">
        <f>VLOOKUP(+AI:AI,'FF4exp'!$H$11:$O$110,8)</f>
        <v>11</v>
      </c>
      <c r="AI28" s="10">
        <f t="shared" si="6"/>
        <v>3859</v>
      </c>
    </row>
    <row r="29" spans="1:35" ht="13.5">
      <c r="A29" t="s">
        <v>30</v>
      </c>
      <c r="B29" s="6">
        <f>410*2</f>
        <v>820</v>
      </c>
      <c r="C29">
        <f t="shared" si="7"/>
        <v>273</v>
      </c>
      <c r="D29" s="17" t="s">
        <v>59</v>
      </c>
      <c r="E29" s="23" t="s">
        <v>86</v>
      </c>
      <c r="F29" s="17" t="s">
        <v>59</v>
      </c>
      <c r="I29" s="8" t="s">
        <v>60</v>
      </c>
      <c r="J29" t="s">
        <v>59</v>
      </c>
      <c r="K29" s="8" t="s">
        <v>60</v>
      </c>
      <c r="L29" s="8" t="s">
        <v>60</v>
      </c>
      <c r="R29" s="20">
        <f>VLOOKUP(+S:S,'FF4exp'!$C$11:$O$110,13)</f>
        <v>14</v>
      </c>
      <c r="S29" s="20">
        <f t="shared" si="1"/>
        <v>7001</v>
      </c>
      <c r="T29" s="20">
        <f>VLOOKUP(+U:U,'FF4exp'!$D$11:$O$110,12)</f>
        <v>1</v>
      </c>
      <c r="U29" s="20">
        <f t="shared" si="2"/>
        <v>0</v>
      </c>
      <c r="V29" s="20">
        <f>VLOOKUP(+W:W,'FF4exp'!$G$11:$O$110,9)</f>
        <v>11</v>
      </c>
      <c r="W29" s="20">
        <f t="shared" si="5"/>
        <v>3390</v>
      </c>
      <c r="AB29" s="10">
        <f>VLOOKUP(+AC:AC,'FF4exp'!$B$11:$O$110,14)</f>
        <v>13</v>
      </c>
      <c r="AC29" s="10">
        <f t="shared" si="0"/>
        <v>7601</v>
      </c>
      <c r="AD29" s="10">
        <f>VLOOKUP(+AE:AE,'FF4exp'!$E$11:$O$110,11)</f>
        <v>20</v>
      </c>
      <c r="AE29" s="10">
        <f t="shared" si="4"/>
        <v>55623</v>
      </c>
      <c r="AF29" s="10">
        <f>VLOOKUP(+AG:AG,'FF4exp'!$F$11:$O$110,10)</f>
        <v>11</v>
      </c>
      <c r="AG29" s="10">
        <f t="shared" si="3"/>
        <v>3909</v>
      </c>
      <c r="AH29" s="10">
        <f>VLOOKUP(+AI:AI,'FF4exp'!$H$11:$O$110,8)</f>
        <v>12</v>
      </c>
      <c r="AI29" s="10">
        <f t="shared" si="6"/>
        <v>4132</v>
      </c>
    </row>
    <row r="30" spans="1:35" ht="13.5">
      <c r="A30" t="s">
        <v>83</v>
      </c>
      <c r="E30" s="17" t="s">
        <v>65</v>
      </c>
      <c r="K30" t="s">
        <v>65</v>
      </c>
      <c r="L30" t="s">
        <v>65</v>
      </c>
      <c r="R30" s="20">
        <f>VLOOKUP(+S:S,'FF4exp'!$C$11:$O$110,13)</f>
        <v>14</v>
      </c>
      <c r="S30" s="20">
        <f t="shared" si="1"/>
        <v>7001</v>
      </c>
      <c r="T30" s="20">
        <f>VLOOKUP(+U:U,'FF4exp'!$D$11:$O$110,12)</f>
        <v>1</v>
      </c>
      <c r="U30" s="20">
        <f t="shared" si="2"/>
        <v>0</v>
      </c>
      <c r="V30" s="20">
        <f>VLOOKUP(+W:W,'FF4exp'!$G$11:$O$110,9)</f>
        <v>11</v>
      </c>
      <c r="W30" s="20">
        <f t="shared" si="5"/>
        <v>3390</v>
      </c>
      <c r="AB30" s="10">
        <f>VLOOKUP(+AC:AC,'FF4exp'!$B$11:$O$110,14)</f>
        <v>13</v>
      </c>
      <c r="AC30" s="10">
        <f t="shared" si="0"/>
        <v>7601</v>
      </c>
      <c r="AD30" s="10">
        <f>VLOOKUP(+AE:AE,'FF4exp'!$E$11:$O$110,11)</f>
        <v>20</v>
      </c>
      <c r="AE30" s="10">
        <f t="shared" si="4"/>
        <v>55623</v>
      </c>
      <c r="AF30" s="10">
        <f>VLOOKUP(+AG:AG,'FF4exp'!$F$11:$O$110,10)</f>
        <v>11</v>
      </c>
      <c r="AG30" s="10">
        <f t="shared" si="3"/>
        <v>3909</v>
      </c>
      <c r="AH30" s="10">
        <f>VLOOKUP(+AI:AI,'FF4exp'!$H$11:$O$110,8)</f>
        <v>12</v>
      </c>
      <c r="AI30" s="10">
        <f t="shared" si="6"/>
        <v>4132</v>
      </c>
    </row>
    <row r="31" spans="1:39" ht="13.5">
      <c r="A31" t="s">
        <v>78</v>
      </c>
      <c r="J31" t="s">
        <v>66</v>
      </c>
      <c r="M31" t="s">
        <v>66</v>
      </c>
      <c r="N31" t="s">
        <v>66</v>
      </c>
      <c r="R31" s="20">
        <f>VLOOKUP(+S:S,'FF4exp'!$C$11:$O$110,13)</f>
        <v>14</v>
      </c>
      <c r="S31" s="20">
        <f t="shared" si="1"/>
        <v>7001</v>
      </c>
      <c r="T31" s="20">
        <f>VLOOKUP(+U:U,'FF4exp'!$D$11:$O$110,12)</f>
        <v>1</v>
      </c>
      <c r="U31" s="20">
        <f t="shared" si="2"/>
        <v>0</v>
      </c>
      <c r="V31" s="20">
        <f>VLOOKUP(+W:W,'FF4exp'!$G$11:$O$110,9)</f>
        <v>11</v>
      </c>
      <c r="W31" s="20">
        <f t="shared" si="5"/>
        <v>3390</v>
      </c>
      <c r="AB31" s="10">
        <f>VLOOKUP(+AC:AC,'FF4exp'!$B$11:$O$110,14)</f>
        <v>13</v>
      </c>
      <c r="AC31" s="10">
        <f t="shared" si="0"/>
        <v>7601</v>
      </c>
      <c r="AD31" s="10">
        <f>VLOOKUP(+AE:AE,'FF4exp'!$E$11:$O$110,11)</f>
        <v>20</v>
      </c>
      <c r="AE31" s="10">
        <f t="shared" si="4"/>
        <v>55623</v>
      </c>
      <c r="AF31" s="10">
        <f>VLOOKUP(+AG:AG,'FF4exp'!$F$11:$O$110,10)</f>
        <v>11</v>
      </c>
      <c r="AG31" s="10">
        <f t="shared" si="3"/>
        <v>3909</v>
      </c>
      <c r="AH31" s="10">
        <f>VLOOKUP(+AI:AI,'FF4exp'!$H$11:$O$110,8)</f>
        <v>12</v>
      </c>
      <c r="AI31" s="10">
        <f t="shared" si="6"/>
        <v>4132</v>
      </c>
      <c r="AJ31" s="10">
        <f>VLOOKUP(+AK:AK,'FF4exp'!$I$11:$O$110,7)</f>
        <v>10</v>
      </c>
      <c r="AK31" s="10">
        <v>1957</v>
      </c>
      <c r="AL31" s="10">
        <f>VLOOKUP(+AM:AM,'FF4exp'!$J$11:$O$110,6)</f>
        <v>10</v>
      </c>
      <c r="AM31" s="10">
        <v>1957</v>
      </c>
    </row>
    <row r="32" spans="1:39" ht="13.5">
      <c r="A32" t="s">
        <v>99</v>
      </c>
      <c r="B32">
        <f>150*4+3200</f>
        <v>3800</v>
      </c>
      <c r="C32">
        <f>INT(+B:B/COUNTIF(D32:P32,"○"))</f>
        <v>950</v>
      </c>
      <c r="D32" s="17" t="s">
        <v>59</v>
      </c>
      <c r="E32" s="17" t="s">
        <v>59</v>
      </c>
      <c r="F32" s="17" t="s">
        <v>59</v>
      </c>
      <c r="I32" s="8" t="s">
        <v>60</v>
      </c>
      <c r="J32" s="8" t="s">
        <v>60</v>
      </c>
      <c r="K32" t="s">
        <v>59</v>
      </c>
      <c r="L32" t="s">
        <v>65</v>
      </c>
      <c r="M32" s="8" t="s">
        <v>60</v>
      </c>
      <c r="N32" s="8" t="s">
        <v>60</v>
      </c>
      <c r="R32" s="20">
        <f>VLOOKUP(+S:S,'FF4exp'!$C$11:$O$110,13)</f>
        <v>14</v>
      </c>
      <c r="S32" s="20">
        <f t="shared" si="1"/>
        <v>7951</v>
      </c>
      <c r="T32" s="20">
        <f>VLOOKUP(+U:U,'FF4exp'!$D$11:$O$110,12)</f>
        <v>6</v>
      </c>
      <c r="U32" s="20">
        <f t="shared" si="2"/>
        <v>950</v>
      </c>
      <c r="V32" s="20">
        <f>VLOOKUP(+W:W,'FF4exp'!$G$11:$O$110,9)</f>
        <v>12</v>
      </c>
      <c r="W32" s="20">
        <f t="shared" si="5"/>
        <v>4340</v>
      </c>
      <c r="AB32" s="10">
        <f>VLOOKUP(+AC:AC,'FF4exp'!$B$11:$O$110,14)</f>
        <v>14</v>
      </c>
      <c r="AC32" s="10">
        <f t="shared" si="0"/>
        <v>8551</v>
      </c>
      <c r="AD32" s="10">
        <f>VLOOKUP(+AE:AE,'FF4exp'!$E$11:$O$110,11)</f>
        <v>20</v>
      </c>
      <c r="AE32" s="10">
        <f t="shared" si="4"/>
        <v>56573</v>
      </c>
      <c r="AF32" s="10">
        <f>VLOOKUP(+AG:AG,'FF4exp'!$F$11:$O$110,10)</f>
        <v>12</v>
      </c>
      <c r="AG32" s="10">
        <f t="shared" si="3"/>
        <v>4859</v>
      </c>
      <c r="AH32" s="10">
        <f>VLOOKUP(+AI:AI,'FF4exp'!$H$11:$O$110,8)</f>
        <v>12</v>
      </c>
      <c r="AI32" s="10">
        <f t="shared" si="6"/>
        <v>5082</v>
      </c>
      <c r="AJ32" s="10">
        <f>VLOOKUP(+AK:AK,'FF4exp'!$I$11:$O$110,7)</f>
        <v>11</v>
      </c>
      <c r="AK32" s="10">
        <f aca="true" t="shared" si="8" ref="AK32:AK66">AK31+IF(OR(+M$1:M$65536="○",+M$1:M$65536="離"),+$C:$C)</f>
        <v>2907</v>
      </c>
      <c r="AL32" s="10">
        <f>VLOOKUP(+AM:AM,'FF4exp'!$J$11:$O$110,6)</f>
        <v>11</v>
      </c>
      <c r="AM32" s="10">
        <f aca="true" t="shared" si="9" ref="AM32:AM66">AM31+IF(OR(+N$1:N$65536="○",+N$1:N$65536="離"),+$C:$C)</f>
        <v>2907</v>
      </c>
    </row>
    <row r="33" spans="1:39" ht="13.5">
      <c r="A33" t="s">
        <v>31</v>
      </c>
      <c r="B33" s="6">
        <v>4000</v>
      </c>
      <c r="C33">
        <f>INT(+B:B/COUNTIF(D33:P33,"○"))</f>
        <v>1000</v>
      </c>
      <c r="D33" s="17" t="s">
        <v>59</v>
      </c>
      <c r="E33" s="17" t="s">
        <v>59</v>
      </c>
      <c r="F33" s="17" t="s">
        <v>59</v>
      </c>
      <c r="I33" s="8" t="s">
        <v>60</v>
      </c>
      <c r="J33" s="8" t="s">
        <v>60</v>
      </c>
      <c r="K33" t="s">
        <v>59</v>
      </c>
      <c r="L33" t="s">
        <v>65</v>
      </c>
      <c r="M33" s="8" t="s">
        <v>60</v>
      </c>
      <c r="N33" s="8" t="s">
        <v>60</v>
      </c>
      <c r="R33" s="20">
        <f>VLOOKUP(+S:S,'FF4exp'!$C$11:$O$110,13)</f>
        <v>15</v>
      </c>
      <c r="S33" s="20">
        <f t="shared" si="1"/>
        <v>8951</v>
      </c>
      <c r="T33" s="20">
        <f>VLOOKUP(+U:U,'FF4exp'!$D$11:$O$110,12)</f>
        <v>8</v>
      </c>
      <c r="U33" s="20">
        <f t="shared" si="2"/>
        <v>1950</v>
      </c>
      <c r="V33" s="20">
        <f>VLOOKUP(+W:W,'FF4exp'!$G$11:$O$110,9)</f>
        <v>13</v>
      </c>
      <c r="W33" s="20">
        <f t="shared" si="5"/>
        <v>5340</v>
      </c>
      <c r="AB33" s="10">
        <f>VLOOKUP(+AC:AC,'FF4exp'!$B$11:$O$110,14)</f>
        <v>14</v>
      </c>
      <c r="AC33" s="10">
        <f t="shared" si="0"/>
        <v>9551</v>
      </c>
      <c r="AD33" s="10">
        <f>VLOOKUP(+AE:AE,'FF4exp'!$E$11:$O$110,11)</f>
        <v>20</v>
      </c>
      <c r="AE33" s="10">
        <f t="shared" si="4"/>
        <v>57573</v>
      </c>
      <c r="AF33" s="10">
        <f>VLOOKUP(+AG:AG,'FF4exp'!$F$11:$O$110,10)</f>
        <v>13</v>
      </c>
      <c r="AG33" s="10">
        <f t="shared" si="3"/>
        <v>5859</v>
      </c>
      <c r="AH33" s="10">
        <f>VLOOKUP(+AI:AI,'FF4exp'!$H$11:$O$110,8)</f>
        <v>13</v>
      </c>
      <c r="AI33" s="10">
        <f t="shared" si="6"/>
        <v>6082</v>
      </c>
      <c r="AJ33" s="10">
        <f>VLOOKUP(+AK:AK,'FF4exp'!$I$11:$O$110,7)</f>
        <v>12</v>
      </c>
      <c r="AK33" s="10">
        <f t="shared" si="8"/>
        <v>3907</v>
      </c>
      <c r="AL33" s="10">
        <f>VLOOKUP(+AM:AM,'FF4exp'!$J$11:$O$110,6)</f>
        <v>12</v>
      </c>
      <c r="AM33" s="10">
        <f t="shared" si="9"/>
        <v>3907</v>
      </c>
    </row>
    <row r="34" spans="1:39" ht="13.5">
      <c r="A34" t="s">
        <v>76</v>
      </c>
      <c r="G34" s="17" t="s">
        <v>66</v>
      </c>
      <c r="I34" t="s">
        <v>59</v>
      </c>
      <c r="R34" s="20">
        <f>VLOOKUP(+S:S,'FF4exp'!$C$11:$O$110,13)</f>
        <v>15</v>
      </c>
      <c r="S34" s="20">
        <f t="shared" si="1"/>
        <v>8951</v>
      </c>
      <c r="T34" s="20">
        <f>VLOOKUP(+U:U,'FF4exp'!$D$11:$O$110,12)</f>
        <v>8</v>
      </c>
      <c r="U34" s="20">
        <f t="shared" si="2"/>
        <v>1950</v>
      </c>
      <c r="V34" s="20">
        <f>VLOOKUP(+W:W,'FF4exp'!$G$11:$O$110,9)</f>
        <v>13</v>
      </c>
      <c r="W34" s="20">
        <f t="shared" si="5"/>
        <v>5340</v>
      </c>
      <c r="X34" s="20">
        <f>VLOOKUP(+Y:Y,'FF4exp'!$K$11:$O$110,5)</f>
        <v>1</v>
      </c>
      <c r="Y34" s="20">
        <v>0</v>
      </c>
      <c r="AB34" s="10">
        <f>VLOOKUP(+AC:AC,'FF4exp'!$B$11:$O$110,14)</f>
        <v>14</v>
      </c>
      <c r="AC34" s="10">
        <f t="shared" si="0"/>
        <v>9551</v>
      </c>
      <c r="AD34" s="10">
        <f>VLOOKUP(+AE:AE,'FF4exp'!$E$11:$O$110,11)</f>
        <v>20</v>
      </c>
      <c r="AE34" s="10">
        <f t="shared" si="4"/>
        <v>57573</v>
      </c>
      <c r="AF34" s="10">
        <f>VLOOKUP(+AG:AG,'FF4exp'!$F$11:$O$110,10)</f>
        <v>13</v>
      </c>
      <c r="AG34" s="10">
        <f t="shared" si="3"/>
        <v>5859</v>
      </c>
      <c r="AH34" s="10">
        <f>VLOOKUP(+AI:AI,'FF4exp'!$H$11:$O$110,8)</f>
        <v>13</v>
      </c>
      <c r="AI34" s="10">
        <f t="shared" si="6"/>
        <v>6082</v>
      </c>
      <c r="AJ34" s="10">
        <f>VLOOKUP(+AK:AK,'FF4exp'!$I$11:$O$110,7)</f>
        <v>12</v>
      </c>
      <c r="AK34" s="10">
        <f t="shared" si="8"/>
        <v>3907</v>
      </c>
      <c r="AL34" s="10">
        <f>VLOOKUP(+AM:AM,'FF4exp'!$J$11:$O$110,6)</f>
        <v>12</v>
      </c>
      <c r="AM34" s="10">
        <f t="shared" si="9"/>
        <v>3907</v>
      </c>
    </row>
    <row r="35" spans="1:39" ht="13.5">
      <c r="A35" t="s">
        <v>79</v>
      </c>
      <c r="L35" t="s">
        <v>66</v>
      </c>
      <c r="R35" s="20">
        <f>VLOOKUP(+S:S,'FF4exp'!$C$11:$O$110,13)</f>
        <v>15</v>
      </c>
      <c r="S35" s="20">
        <f t="shared" si="1"/>
        <v>8951</v>
      </c>
      <c r="T35" s="20">
        <f>VLOOKUP(+U:U,'FF4exp'!$D$11:$O$110,12)</f>
        <v>8</v>
      </c>
      <c r="U35" s="20">
        <f t="shared" si="2"/>
        <v>1950</v>
      </c>
      <c r="V35" s="20">
        <f>VLOOKUP(+W:W,'FF4exp'!$G$11:$O$110,9)</f>
        <v>13</v>
      </c>
      <c r="W35" s="20">
        <f t="shared" si="5"/>
        <v>5340</v>
      </c>
      <c r="X35" s="20">
        <f>VLOOKUP(+Y:Y,'FF4exp'!$K$11:$O$110,5)</f>
        <v>1</v>
      </c>
      <c r="Y35" s="20">
        <f aca="true" t="shared" si="10" ref="Y35:Y66">Y34+IF(OR(+G$1:G$65536="○",+G$1:G$65536="離"),+$C:$C)</f>
        <v>0</v>
      </c>
      <c r="AB35" s="10">
        <f>VLOOKUP(+AC:AC,'FF4exp'!$B$11:$O$110,14)</f>
        <v>14</v>
      </c>
      <c r="AC35" s="10">
        <f t="shared" si="0"/>
        <v>9551</v>
      </c>
      <c r="AD35" s="10">
        <f>VLOOKUP(+AE:AE,'FF4exp'!$E$11:$O$110,11)</f>
        <v>20</v>
      </c>
      <c r="AE35" s="10">
        <f t="shared" si="4"/>
        <v>57573</v>
      </c>
      <c r="AF35" s="10">
        <f>VLOOKUP(+AG:AG,'FF4exp'!$F$11:$O$110,10)</f>
        <v>13</v>
      </c>
      <c r="AG35" s="10">
        <f t="shared" si="3"/>
        <v>5859</v>
      </c>
      <c r="AH35" s="10">
        <f>VLOOKUP(+AI:AI,'FF4exp'!$H$11:$O$110,8)</f>
        <v>13</v>
      </c>
      <c r="AI35" s="10">
        <f t="shared" si="6"/>
        <v>6082</v>
      </c>
      <c r="AJ35" s="10">
        <f>VLOOKUP(+AK:AK,'FF4exp'!$I$11:$O$110,7)</f>
        <v>12</v>
      </c>
      <c r="AK35" s="10">
        <f t="shared" si="8"/>
        <v>3907</v>
      </c>
      <c r="AL35" s="10">
        <f>VLOOKUP(+AM:AM,'FF4exp'!$J$11:$O$110,6)</f>
        <v>12</v>
      </c>
      <c r="AM35" s="10">
        <f t="shared" si="9"/>
        <v>3907</v>
      </c>
    </row>
    <row r="36" spans="1:39" ht="13.5">
      <c r="A36" t="s">
        <v>32</v>
      </c>
      <c r="B36">
        <v>4820</v>
      </c>
      <c r="C36">
        <f>INT(+B:B/COUNTIF(D36:P36,"○"))</f>
        <v>1205</v>
      </c>
      <c r="D36" s="17" t="s">
        <v>59</v>
      </c>
      <c r="E36" s="17" t="s">
        <v>59</v>
      </c>
      <c r="F36" s="17" t="s">
        <v>59</v>
      </c>
      <c r="G36" s="23" t="s">
        <v>58</v>
      </c>
      <c r="I36" t="s">
        <v>59</v>
      </c>
      <c r="J36" s="8" t="s">
        <v>60</v>
      </c>
      <c r="K36" t="s">
        <v>59</v>
      </c>
      <c r="L36" s="8" t="s">
        <v>60</v>
      </c>
      <c r="M36" s="8" t="s">
        <v>60</v>
      </c>
      <c r="N36" s="8" t="s">
        <v>60</v>
      </c>
      <c r="R36" s="20">
        <f>VLOOKUP(+S:S,'FF4exp'!$C$11:$O$110,13)</f>
        <v>15</v>
      </c>
      <c r="S36" s="20">
        <f t="shared" si="1"/>
        <v>10156</v>
      </c>
      <c r="T36" s="20">
        <f>VLOOKUP(+U:U,'FF4exp'!$D$11:$O$110,12)</f>
        <v>10</v>
      </c>
      <c r="U36" s="20">
        <f t="shared" si="2"/>
        <v>3155</v>
      </c>
      <c r="V36" s="20">
        <f>VLOOKUP(+W:W,'FF4exp'!$G$11:$O$110,9)</f>
        <v>13</v>
      </c>
      <c r="W36" s="20">
        <f t="shared" si="5"/>
        <v>6545</v>
      </c>
      <c r="X36" s="20">
        <f>VLOOKUP(+Y:Y,'FF4exp'!$K$11:$O$110,5)</f>
        <v>1</v>
      </c>
      <c r="Y36" s="20">
        <f t="shared" si="10"/>
        <v>0</v>
      </c>
      <c r="AB36" s="10">
        <f>VLOOKUP(+AC:AC,'FF4exp'!$B$11:$O$110,14)</f>
        <v>15</v>
      </c>
      <c r="AC36" s="10">
        <f t="shared" si="0"/>
        <v>10756</v>
      </c>
      <c r="AD36" s="10">
        <f>VLOOKUP(+AE:AE,'FF4exp'!$E$11:$O$110,11)</f>
        <v>20</v>
      </c>
      <c r="AE36" s="10">
        <f t="shared" si="4"/>
        <v>58778</v>
      </c>
      <c r="AF36" s="10">
        <f>VLOOKUP(+AG:AG,'FF4exp'!$F$11:$O$110,10)</f>
        <v>13</v>
      </c>
      <c r="AG36" s="10">
        <f t="shared" si="3"/>
        <v>7064</v>
      </c>
      <c r="AH36" s="10">
        <f>VLOOKUP(+AI:AI,'FF4exp'!$H$11:$O$110,8)</f>
        <v>14</v>
      </c>
      <c r="AI36" s="10">
        <f t="shared" si="6"/>
        <v>7287</v>
      </c>
      <c r="AJ36" s="10">
        <f>VLOOKUP(+AK:AK,'FF4exp'!$I$11:$O$110,7)</f>
        <v>13</v>
      </c>
      <c r="AK36" s="10">
        <f t="shared" si="8"/>
        <v>5112</v>
      </c>
      <c r="AL36" s="10">
        <f>VLOOKUP(+AM:AM,'FF4exp'!$J$11:$O$110,6)</f>
        <v>13</v>
      </c>
      <c r="AM36" s="10">
        <f t="shared" si="9"/>
        <v>5112</v>
      </c>
    </row>
    <row r="37" spans="1:39" ht="13.5">
      <c r="A37" t="s">
        <v>33</v>
      </c>
      <c r="B37">
        <v>5500</v>
      </c>
      <c r="C37">
        <f>INT(+B:B/COUNTIF(D37:P37,"○"))</f>
        <v>1375</v>
      </c>
      <c r="D37" s="17" t="s">
        <v>59</v>
      </c>
      <c r="E37" s="17" t="s">
        <v>59</v>
      </c>
      <c r="F37" s="17" t="s">
        <v>59</v>
      </c>
      <c r="G37" s="23" t="s">
        <v>58</v>
      </c>
      <c r="I37" t="s">
        <v>59</v>
      </c>
      <c r="J37" s="8" t="s">
        <v>60</v>
      </c>
      <c r="K37" t="s">
        <v>59</v>
      </c>
      <c r="L37" s="8" t="s">
        <v>60</v>
      </c>
      <c r="M37" s="8" t="s">
        <v>60</v>
      </c>
      <c r="N37" s="8" t="s">
        <v>60</v>
      </c>
      <c r="R37" s="20">
        <f>VLOOKUP(+S:S,'FF4exp'!$C$11:$O$110,13)</f>
        <v>16</v>
      </c>
      <c r="S37" s="20">
        <f t="shared" si="1"/>
        <v>11531</v>
      </c>
      <c r="T37" s="20">
        <f>VLOOKUP(+U:U,'FF4exp'!$D$11:$O$110,12)</f>
        <v>11</v>
      </c>
      <c r="U37" s="20">
        <f t="shared" si="2"/>
        <v>4530</v>
      </c>
      <c r="V37" s="20">
        <f>VLOOKUP(+W:W,'FF4exp'!$G$11:$O$110,9)</f>
        <v>14</v>
      </c>
      <c r="W37" s="20">
        <f t="shared" si="5"/>
        <v>7920</v>
      </c>
      <c r="X37" s="20">
        <f>VLOOKUP(+Y:Y,'FF4exp'!$K$11:$O$110,5)</f>
        <v>1</v>
      </c>
      <c r="Y37" s="20">
        <f t="shared" si="10"/>
        <v>0</v>
      </c>
      <c r="AB37" s="10">
        <f>VLOOKUP(+AC:AC,'FF4exp'!$B$11:$O$110,14)</f>
        <v>15</v>
      </c>
      <c r="AC37" s="10">
        <f t="shared" si="0"/>
        <v>12131</v>
      </c>
      <c r="AD37" s="10">
        <f>VLOOKUP(+AE:AE,'FF4exp'!$E$11:$O$110,11)</f>
        <v>20</v>
      </c>
      <c r="AE37" s="10">
        <f t="shared" si="4"/>
        <v>60153</v>
      </c>
      <c r="AF37" s="10">
        <f>VLOOKUP(+AG:AG,'FF4exp'!$F$11:$O$110,10)</f>
        <v>14</v>
      </c>
      <c r="AG37" s="10">
        <f t="shared" si="3"/>
        <v>8439</v>
      </c>
      <c r="AH37" s="10">
        <f>VLOOKUP(+AI:AI,'FF4exp'!$H$11:$O$110,8)</f>
        <v>14</v>
      </c>
      <c r="AI37" s="10">
        <f t="shared" si="6"/>
        <v>8662</v>
      </c>
      <c r="AJ37" s="10">
        <f>VLOOKUP(+AK:AK,'FF4exp'!$I$11:$O$110,7)</f>
        <v>14</v>
      </c>
      <c r="AK37" s="10">
        <f t="shared" si="8"/>
        <v>6487</v>
      </c>
      <c r="AL37" s="10">
        <f>VLOOKUP(+AM:AM,'FF4exp'!$J$11:$O$110,6)</f>
        <v>14</v>
      </c>
      <c r="AM37" s="10">
        <f t="shared" si="9"/>
        <v>6487</v>
      </c>
    </row>
    <row r="38" spans="1:39" ht="13.5">
      <c r="A38" t="s">
        <v>70</v>
      </c>
      <c r="M38" t="s">
        <v>65</v>
      </c>
      <c r="N38" t="s">
        <v>65</v>
      </c>
      <c r="R38" s="20">
        <f>VLOOKUP(+S:S,'FF4exp'!$C$11:$O$110,13)</f>
        <v>16</v>
      </c>
      <c r="S38" s="20">
        <f t="shared" si="1"/>
        <v>11531</v>
      </c>
      <c r="T38" s="20">
        <f>VLOOKUP(+U:U,'FF4exp'!$D$11:$O$110,12)</f>
        <v>11</v>
      </c>
      <c r="U38" s="20">
        <f t="shared" si="2"/>
        <v>4530</v>
      </c>
      <c r="V38" s="20">
        <f>VLOOKUP(+W:W,'FF4exp'!$G$11:$O$110,9)</f>
        <v>14</v>
      </c>
      <c r="W38" s="20">
        <f t="shared" si="5"/>
        <v>7920</v>
      </c>
      <c r="X38" s="20">
        <f>VLOOKUP(+Y:Y,'FF4exp'!$K$11:$O$110,5)</f>
        <v>1</v>
      </c>
      <c r="Y38" s="20">
        <f t="shared" si="10"/>
        <v>0</v>
      </c>
      <c r="AB38" s="10">
        <f>VLOOKUP(+AC:AC,'FF4exp'!$B$11:$O$110,14)</f>
        <v>15</v>
      </c>
      <c r="AC38" s="10">
        <f t="shared" si="0"/>
        <v>12131</v>
      </c>
      <c r="AD38" s="10">
        <f>VLOOKUP(+AE:AE,'FF4exp'!$E$11:$O$110,11)</f>
        <v>20</v>
      </c>
      <c r="AE38" s="10">
        <f t="shared" si="4"/>
        <v>60153</v>
      </c>
      <c r="AF38" s="10">
        <f>VLOOKUP(+AG:AG,'FF4exp'!$F$11:$O$110,10)</f>
        <v>14</v>
      </c>
      <c r="AG38" s="10">
        <f t="shared" si="3"/>
        <v>8439</v>
      </c>
      <c r="AH38" s="10">
        <f>VLOOKUP(+AI:AI,'FF4exp'!$H$11:$O$110,8)</f>
        <v>14</v>
      </c>
      <c r="AI38" s="10">
        <f t="shared" si="6"/>
        <v>8662</v>
      </c>
      <c r="AJ38" s="10">
        <f>VLOOKUP(+AK:AK,'FF4exp'!$I$11:$O$110,7)</f>
        <v>14</v>
      </c>
      <c r="AK38" s="10">
        <f t="shared" si="8"/>
        <v>6487</v>
      </c>
      <c r="AL38" s="10">
        <f>VLOOKUP(+AM:AM,'FF4exp'!$J$11:$O$110,6)</f>
        <v>14</v>
      </c>
      <c r="AM38" s="10">
        <f t="shared" si="9"/>
        <v>6487</v>
      </c>
    </row>
    <row r="39" spans="1:41" ht="13.5">
      <c r="A39" t="s">
        <v>71</v>
      </c>
      <c r="O39" t="s">
        <v>66</v>
      </c>
      <c r="R39" s="20">
        <f>VLOOKUP(+S:S,'FF4exp'!$C$11:$O$110,13)</f>
        <v>16</v>
      </c>
      <c r="S39" s="20">
        <f t="shared" si="1"/>
        <v>11531</v>
      </c>
      <c r="T39" s="20">
        <f>VLOOKUP(+U:U,'FF4exp'!$D$11:$O$110,12)</f>
        <v>11</v>
      </c>
      <c r="U39" s="20">
        <f t="shared" si="2"/>
        <v>4530</v>
      </c>
      <c r="V39" s="20">
        <f>VLOOKUP(+W:W,'FF4exp'!$G$11:$O$110,9)</f>
        <v>14</v>
      </c>
      <c r="W39" s="20">
        <f t="shared" si="5"/>
        <v>7920</v>
      </c>
      <c r="X39" s="20">
        <f>VLOOKUP(+Y:Y,'FF4exp'!$K$11:$O$110,5)</f>
        <v>1</v>
      </c>
      <c r="Y39" s="20">
        <f t="shared" si="10"/>
        <v>0</v>
      </c>
      <c r="AB39" s="10">
        <f>VLOOKUP(+AC:AC,'FF4exp'!$B$11:$O$110,14)</f>
        <v>15</v>
      </c>
      <c r="AC39" s="10">
        <f t="shared" si="0"/>
        <v>12131</v>
      </c>
      <c r="AD39" s="10">
        <f>VLOOKUP(+AE:AE,'FF4exp'!$E$11:$O$110,11)</f>
        <v>20</v>
      </c>
      <c r="AE39" s="10">
        <f t="shared" si="4"/>
        <v>60153</v>
      </c>
      <c r="AF39" s="10">
        <f>VLOOKUP(+AG:AG,'FF4exp'!$F$11:$O$110,10)</f>
        <v>14</v>
      </c>
      <c r="AG39" s="10">
        <f t="shared" si="3"/>
        <v>8439</v>
      </c>
      <c r="AH39" s="10">
        <f>VLOOKUP(+AI:AI,'FF4exp'!$H$11:$O$110,8)</f>
        <v>14</v>
      </c>
      <c r="AI39" s="10">
        <f t="shared" si="6"/>
        <v>8662</v>
      </c>
      <c r="AJ39" s="10">
        <f>VLOOKUP(+AK:AK,'FF4exp'!$I$11:$O$110,7)</f>
        <v>14</v>
      </c>
      <c r="AK39" s="10">
        <f t="shared" si="8"/>
        <v>6487</v>
      </c>
      <c r="AL39" s="10">
        <f>VLOOKUP(+AM:AM,'FF4exp'!$J$11:$O$110,6)</f>
        <v>14</v>
      </c>
      <c r="AM39" s="10">
        <f t="shared" si="9"/>
        <v>6487</v>
      </c>
      <c r="AN39" s="10">
        <f>VLOOKUP(+AO:AO,'FF4exp'!$L$11:$O$110,4)</f>
        <v>20</v>
      </c>
      <c r="AO39" s="10">
        <v>26754</v>
      </c>
    </row>
    <row r="40" spans="1:41" ht="13.5">
      <c r="A40" t="s">
        <v>42</v>
      </c>
      <c r="B40" s="24"/>
      <c r="C40">
        <f>INT(+B:B/COUNTIF(D40:P40,"○"))</f>
        <v>0</v>
      </c>
      <c r="D40" s="17" t="s">
        <v>59</v>
      </c>
      <c r="E40" s="17" t="s">
        <v>59</v>
      </c>
      <c r="F40" s="17" t="s">
        <v>59</v>
      </c>
      <c r="G40" s="23" t="s">
        <v>58</v>
      </c>
      <c r="I40" t="s">
        <v>59</v>
      </c>
      <c r="J40" s="8" t="s">
        <v>60</v>
      </c>
      <c r="K40" t="s">
        <v>59</v>
      </c>
      <c r="L40" s="8" t="s">
        <v>60</v>
      </c>
      <c r="M40" t="s">
        <v>59</v>
      </c>
      <c r="N40" t="s">
        <v>59</v>
      </c>
      <c r="O40" s="8" t="s">
        <v>60</v>
      </c>
      <c r="R40" s="20">
        <f>VLOOKUP(+S:S,'FF4exp'!$C$11:$O$110,13)</f>
        <v>16</v>
      </c>
      <c r="S40" s="20">
        <f t="shared" si="1"/>
        <v>11531</v>
      </c>
      <c r="T40" s="20">
        <f>VLOOKUP(+U:U,'FF4exp'!$D$11:$O$110,12)</f>
        <v>11</v>
      </c>
      <c r="U40" s="20">
        <f t="shared" si="2"/>
        <v>4530</v>
      </c>
      <c r="V40" s="20">
        <f>VLOOKUP(+W:W,'FF4exp'!$G$11:$O$110,9)</f>
        <v>14</v>
      </c>
      <c r="W40" s="20">
        <f t="shared" si="5"/>
        <v>7920</v>
      </c>
      <c r="X40" s="20">
        <f>VLOOKUP(+Y:Y,'FF4exp'!$K$11:$O$110,5)</f>
        <v>1</v>
      </c>
      <c r="Y40" s="20">
        <f t="shared" si="10"/>
        <v>0</v>
      </c>
      <c r="AB40" s="10">
        <f>VLOOKUP(+AC:AC,'FF4exp'!$B$11:$O$110,14)</f>
        <v>15</v>
      </c>
      <c r="AC40" s="10">
        <f t="shared" si="0"/>
        <v>12131</v>
      </c>
      <c r="AD40" s="10">
        <f>VLOOKUP(+AE:AE,'FF4exp'!$E$11:$O$110,11)</f>
        <v>20</v>
      </c>
      <c r="AE40" s="10">
        <f t="shared" si="4"/>
        <v>60153</v>
      </c>
      <c r="AF40" s="10">
        <f>VLOOKUP(+AG:AG,'FF4exp'!$F$11:$O$110,10)</f>
        <v>14</v>
      </c>
      <c r="AG40" s="10">
        <f t="shared" si="3"/>
        <v>8439</v>
      </c>
      <c r="AH40" s="10">
        <f>VLOOKUP(+AI:AI,'FF4exp'!$H$11:$O$110,8)</f>
        <v>14</v>
      </c>
      <c r="AI40" s="10">
        <f t="shared" si="6"/>
        <v>8662</v>
      </c>
      <c r="AJ40" s="10">
        <f>VLOOKUP(+AK:AK,'FF4exp'!$I$11:$O$110,7)</f>
        <v>14</v>
      </c>
      <c r="AK40" s="10">
        <f t="shared" si="8"/>
        <v>6487</v>
      </c>
      <c r="AL40" s="10">
        <f>VLOOKUP(+AM:AM,'FF4exp'!$J$11:$O$110,6)</f>
        <v>14</v>
      </c>
      <c r="AM40" s="10">
        <f t="shared" si="9"/>
        <v>6487</v>
      </c>
      <c r="AN40" s="10">
        <f>VLOOKUP(+AO:AO,'FF4exp'!$L$11:$O$110,4)</f>
        <v>20</v>
      </c>
      <c r="AO40" s="10">
        <f aca="true" t="shared" si="11" ref="AO40:AO66">AO39+IF(OR(+O$1:O$65536="○",+O$1:O$65536="離"),+$C:$C)</f>
        <v>26754</v>
      </c>
    </row>
    <row r="41" spans="1:41" ht="13.5">
      <c r="A41" t="s">
        <v>34</v>
      </c>
      <c r="B41">
        <f>3000</f>
        <v>3000</v>
      </c>
      <c r="C41">
        <f>INT(+B:B/COUNTIF(D41:P41,"○"))</f>
        <v>1000</v>
      </c>
      <c r="D41" s="17" t="s">
        <v>59</v>
      </c>
      <c r="E41" s="17" t="s">
        <v>59</v>
      </c>
      <c r="F41" s="17" t="s">
        <v>59</v>
      </c>
      <c r="G41" s="23" t="s">
        <v>58</v>
      </c>
      <c r="I41" t="s">
        <v>59</v>
      </c>
      <c r="J41" s="8" t="s">
        <v>60</v>
      </c>
      <c r="K41" t="s">
        <v>59</v>
      </c>
      <c r="L41" s="8" t="s">
        <v>60</v>
      </c>
      <c r="M41" t="s">
        <v>59</v>
      </c>
      <c r="N41" t="s">
        <v>59</v>
      </c>
      <c r="O41" s="8" t="s">
        <v>60</v>
      </c>
      <c r="R41" s="20">
        <f>VLOOKUP(+S:S,'FF4exp'!$C$11:$O$110,13)</f>
        <v>16</v>
      </c>
      <c r="S41" s="20">
        <f t="shared" si="1"/>
        <v>12531</v>
      </c>
      <c r="T41" s="20">
        <f>VLOOKUP(+U:U,'FF4exp'!$D$11:$O$110,12)</f>
        <v>12</v>
      </c>
      <c r="U41" s="20">
        <f t="shared" si="2"/>
        <v>5530</v>
      </c>
      <c r="V41" s="20">
        <f>VLOOKUP(+W:W,'FF4exp'!$G$11:$O$110,9)</f>
        <v>15</v>
      </c>
      <c r="W41" s="20">
        <f t="shared" si="5"/>
        <v>8920</v>
      </c>
      <c r="X41" s="20">
        <f>VLOOKUP(+Y:Y,'FF4exp'!$K$11:$O$110,5)</f>
        <v>1</v>
      </c>
      <c r="Y41" s="20">
        <f t="shared" si="10"/>
        <v>0</v>
      </c>
      <c r="AB41" s="10">
        <f>VLOOKUP(+AC:AC,'FF4exp'!$B$11:$O$110,14)</f>
        <v>16</v>
      </c>
      <c r="AC41" s="10">
        <f t="shared" si="0"/>
        <v>13131</v>
      </c>
      <c r="AD41" s="10">
        <f>VLOOKUP(+AE:AE,'FF4exp'!$E$11:$O$110,11)</f>
        <v>20</v>
      </c>
      <c r="AE41" s="10">
        <f t="shared" si="4"/>
        <v>61153</v>
      </c>
      <c r="AF41" s="10">
        <f>VLOOKUP(+AG:AG,'FF4exp'!$F$11:$O$110,10)</f>
        <v>15</v>
      </c>
      <c r="AG41" s="10">
        <f t="shared" si="3"/>
        <v>9439</v>
      </c>
      <c r="AH41" s="10">
        <f>VLOOKUP(+AI:AI,'FF4exp'!$H$11:$O$110,8)</f>
        <v>15</v>
      </c>
      <c r="AI41" s="10">
        <f t="shared" si="6"/>
        <v>9662</v>
      </c>
      <c r="AJ41" s="10">
        <f>VLOOKUP(+AK:AK,'FF4exp'!$I$11:$O$110,7)</f>
        <v>14</v>
      </c>
      <c r="AK41" s="10">
        <f t="shared" si="8"/>
        <v>7487</v>
      </c>
      <c r="AL41" s="10">
        <f>VLOOKUP(+AM:AM,'FF4exp'!$J$11:$O$110,6)</f>
        <v>14</v>
      </c>
      <c r="AM41" s="10">
        <f t="shared" si="9"/>
        <v>7487</v>
      </c>
      <c r="AN41" s="10">
        <f>VLOOKUP(+AO:AO,'FF4exp'!$L$11:$O$110,4)</f>
        <v>20</v>
      </c>
      <c r="AO41" s="10">
        <f t="shared" si="11"/>
        <v>27754</v>
      </c>
    </row>
    <row r="42" spans="1:41" ht="13.5">
      <c r="A42" t="s">
        <v>69</v>
      </c>
      <c r="J42" t="s">
        <v>65</v>
      </c>
      <c r="R42" s="20">
        <f>VLOOKUP(+S:S,'FF4exp'!$C$11:$O$110,13)</f>
        <v>16</v>
      </c>
      <c r="S42" s="20">
        <f t="shared" si="1"/>
        <v>12531</v>
      </c>
      <c r="T42" s="20">
        <f>VLOOKUP(+U:U,'FF4exp'!$D$11:$O$110,12)</f>
        <v>12</v>
      </c>
      <c r="U42" s="20">
        <f t="shared" si="2"/>
        <v>5530</v>
      </c>
      <c r="V42" s="20">
        <f>VLOOKUP(+W:W,'FF4exp'!$G$11:$O$110,9)</f>
        <v>15</v>
      </c>
      <c r="W42" s="20">
        <f t="shared" si="5"/>
        <v>8920</v>
      </c>
      <c r="X42" s="20">
        <f>VLOOKUP(+Y:Y,'FF4exp'!$K$11:$O$110,5)</f>
        <v>1</v>
      </c>
      <c r="Y42" s="20">
        <f t="shared" si="10"/>
        <v>0</v>
      </c>
      <c r="AB42" s="10">
        <f>VLOOKUP(+AC:AC,'FF4exp'!$B$11:$O$110,14)</f>
        <v>16</v>
      </c>
      <c r="AC42" s="10">
        <f t="shared" si="0"/>
        <v>13131</v>
      </c>
      <c r="AD42" s="10">
        <f>VLOOKUP(+AE:AE,'FF4exp'!$E$11:$O$110,11)</f>
        <v>20</v>
      </c>
      <c r="AE42" s="10">
        <f t="shared" si="4"/>
        <v>61153</v>
      </c>
      <c r="AF42" s="10">
        <f>VLOOKUP(+AG:AG,'FF4exp'!$F$11:$O$110,10)</f>
        <v>15</v>
      </c>
      <c r="AG42" s="10">
        <f t="shared" si="3"/>
        <v>9439</v>
      </c>
      <c r="AH42" s="10">
        <f>VLOOKUP(+AI:AI,'FF4exp'!$H$11:$O$110,8)</f>
        <v>15</v>
      </c>
      <c r="AI42" s="10">
        <f t="shared" si="6"/>
        <v>9662</v>
      </c>
      <c r="AJ42" s="10">
        <f>VLOOKUP(+AK:AK,'FF4exp'!$I$11:$O$110,7)</f>
        <v>14</v>
      </c>
      <c r="AK42" s="10">
        <f t="shared" si="8"/>
        <v>7487</v>
      </c>
      <c r="AL42" s="10">
        <f>VLOOKUP(+AM:AM,'FF4exp'!$J$11:$O$110,6)</f>
        <v>14</v>
      </c>
      <c r="AM42" s="10">
        <f t="shared" si="9"/>
        <v>7487</v>
      </c>
      <c r="AN42" s="10">
        <f>VLOOKUP(+AO:AO,'FF4exp'!$L$11:$O$110,4)</f>
        <v>20</v>
      </c>
      <c r="AO42" s="10">
        <f t="shared" si="11"/>
        <v>27754</v>
      </c>
    </row>
    <row r="43" spans="1:41" ht="13.5">
      <c r="A43" t="s">
        <v>80</v>
      </c>
      <c r="D43" s="17" t="s">
        <v>66</v>
      </c>
      <c r="F43" s="17" t="s">
        <v>66</v>
      </c>
      <c r="R43" s="20">
        <f>VLOOKUP(+S:S,'FF4exp'!$C$11:$O$110,13)</f>
        <v>16</v>
      </c>
      <c r="S43" s="20">
        <f t="shared" si="1"/>
        <v>12531</v>
      </c>
      <c r="T43" s="20">
        <f>VLOOKUP(+U:U,'FF4exp'!$D$11:$O$110,12)</f>
        <v>12</v>
      </c>
      <c r="U43" s="20">
        <f t="shared" si="2"/>
        <v>5530</v>
      </c>
      <c r="V43" s="20">
        <f>VLOOKUP(+W:W,'FF4exp'!$G$11:$O$110,9)</f>
        <v>15</v>
      </c>
      <c r="W43" s="20">
        <f t="shared" si="5"/>
        <v>8920</v>
      </c>
      <c r="X43" s="20">
        <f>VLOOKUP(+Y:Y,'FF4exp'!$K$11:$O$110,5)</f>
        <v>1</v>
      </c>
      <c r="Y43" s="20">
        <f t="shared" si="10"/>
        <v>0</v>
      </c>
      <c r="AB43" s="10">
        <f>VLOOKUP(+AC:AC,'FF4exp'!$B$11:$O$110,14)</f>
        <v>16</v>
      </c>
      <c r="AC43" s="10">
        <f t="shared" si="0"/>
        <v>13131</v>
      </c>
      <c r="AD43" s="10">
        <f>VLOOKUP(+AE:AE,'FF4exp'!$E$11:$O$110,11)</f>
        <v>20</v>
      </c>
      <c r="AE43" s="10">
        <f t="shared" si="4"/>
        <v>61153</v>
      </c>
      <c r="AF43" s="10">
        <f>VLOOKUP(+AG:AG,'FF4exp'!$F$11:$O$110,10)</f>
        <v>15</v>
      </c>
      <c r="AG43" s="10">
        <f t="shared" si="3"/>
        <v>9439</v>
      </c>
      <c r="AH43" s="10">
        <f>VLOOKUP(+AI:AI,'FF4exp'!$H$11:$O$110,8)</f>
        <v>15</v>
      </c>
      <c r="AI43" s="10">
        <f t="shared" si="6"/>
        <v>9662</v>
      </c>
      <c r="AJ43" s="10">
        <f>VLOOKUP(+AK:AK,'FF4exp'!$I$11:$O$110,7)</f>
        <v>14</v>
      </c>
      <c r="AK43" s="10">
        <f t="shared" si="8"/>
        <v>7487</v>
      </c>
      <c r="AL43" s="10">
        <f>VLOOKUP(+AM:AM,'FF4exp'!$J$11:$O$110,6)</f>
        <v>14</v>
      </c>
      <c r="AM43" s="10">
        <f t="shared" si="9"/>
        <v>7487</v>
      </c>
      <c r="AN43" s="10">
        <f>VLOOKUP(+AO:AO,'FF4exp'!$L$11:$O$110,4)</f>
        <v>20</v>
      </c>
      <c r="AO43" s="10">
        <f t="shared" si="11"/>
        <v>27754</v>
      </c>
    </row>
    <row r="44" spans="1:41" ht="13.5">
      <c r="A44" t="s">
        <v>35</v>
      </c>
      <c r="B44">
        <v>9500</v>
      </c>
      <c r="C44">
        <f>INT(+B:B/COUNTIF(D44:P44,"○"))</f>
        <v>2375</v>
      </c>
      <c r="D44" s="18" t="s">
        <v>60</v>
      </c>
      <c r="E44" s="17" t="s">
        <v>59</v>
      </c>
      <c r="F44" s="18" t="s">
        <v>60</v>
      </c>
      <c r="G44" s="23" t="s">
        <v>58</v>
      </c>
      <c r="I44" t="s">
        <v>59</v>
      </c>
      <c r="J44" t="s">
        <v>59</v>
      </c>
      <c r="K44" t="s">
        <v>59</v>
      </c>
      <c r="L44" s="8" t="s">
        <v>60</v>
      </c>
      <c r="M44" t="s">
        <v>59</v>
      </c>
      <c r="N44" t="s">
        <v>59</v>
      </c>
      <c r="O44" s="8" t="s">
        <v>60</v>
      </c>
      <c r="R44" s="20">
        <f>VLOOKUP(+S:S,'FF4exp'!$C$11:$O$110,13)</f>
        <v>17</v>
      </c>
      <c r="S44" s="20">
        <f t="shared" si="1"/>
        <v>14906</v>
      </c>
      <c r="T44" s="20">
        <f>VLOOKUP(+U:U,'FF4exp'!$D$11:$O$110,12)</f>
        <v>13</v>
      </c>
      <c r="U44" s="20">
        <f t="shared" si="2"/>
        <v>7905</v>
      </c>
      <c r="V44" s="20">
        <f>VLOOKUP(+W:W,'FF4exp'!$G$11:$O$110,9)</f>
        <v>16</v>
      </c>
      <c r="W44" s="20">
        <f t="shared" si="5"/>
        <v>11295</v>
      </c>
      <c r="X44" s="20">
        <f>VLOOKUP(+Y:Y,'FF4exp'!$K$11:$O$110,5)</f>
        <v>1</v>
      </c>
      <c r="Y44" s="20">
        <f t="shared" si="10"/>
        <v>0</v>
      </c>
      <c r="AB44" s="10">
        <f>VLOOKUP(+AC:AC,'FF4exp'!$B$11:$O$110,14)</f>
        <v>16</v>
      </c>
      <c r="AC44" s="10">
        <f t="shared" si="0"/>
        <v>15506</v>
      </c>
      <c r="AD44" s="10">
        <f>VLOOKUP(+AE:AE,'FF4exp'!$E$11:$O$110,11)</f>
        <v>21</v>
      </c>
      <c r="AE44" s="10">
        <f t="shared" si="4"/>
        <v>63528</v>
      </c>
      <c r="AF44" s="10">
        <f>VLOOKUP(+AG:AG,'FF4exp'!$F$11:$O$110,10)</f>
        <v>16</v>
      </c>
      <c r="AG44" s="10">
        <f t="shared" si="3"/>
        <v>11814</v>
      </c>
      <c r="AH44" s="10">
        <f>VLOOKUP(+AI:AI,'FF4exp'!$H$11:$O$110,8)</f>
        <v>16</v>
      </c>
      <c r="AI44" s="10">
        <f t="shared" si="6"/>
        <v>12037</v>
      </c>
      <c r="AJ44" s="10">
        <f>VLOOKUP(+AK:AK,'FF4exp'!$I$11:$O$110,7)</f>
        <v>15</v>
      </c>
      <c r="AK44" s="10">
        <f t="shared" si="8"/>
        <v>9862</v>
      </c>
      <c r="AL44" s="10">
        <f>VLOOKUP(+AM:AM,'FF4exp'!$J$11:$O$110,6)</f>
        <v>15</v>
      </c>
      <c r="AM44" s="10">
        <f t="shared" si="9"/>
        <v>9862</v>
      </c>
      <c r="AN44" s="10">
        <f>VLOOKUP(+AO:AO,'FF4exp'!$L$11:$O$110,4)</f>
        <v>20</v>
      </c>
      <c r="AO44" s="10">
        <f t="shared" si="11"/>
        <v>30129</v>
      </c>
    </row>
    <row r="45" spans="1:41" ht="13.5">
      <c r="A45" t="s">
        <v>72</v>
      </c>
      <c r="J45" t="s">
        <v>65</v>
      </c>
      <c r="R45" s="20">
        <f>VLOOKUP(+S:S,'FF4exp'!$C$11:$O$110,13)</f>
        <v>17</v>
      </c>
      <c r="S45" s="20">
        <f t="shared" si="1"/>
        <v>14906</v>
      </c>
      <c r="T45" s="20">
        <f>VLOOKUP(+U:U,'FF4exp'!$D$11:$O$110,12)</f>
        <v>13</v>
      </c>
      <c r="U45" s="20">
        <f t="shared" si="2"/>
        <v>7905</v>
      </c>
      <c r="V45" s="20">
        <f>VLOOKUP(+W:W,'FF4exp'!$G$11:$O$110,9)</f>
        <v>16</v>
      </c>
      <c r="W45" s="20">
        <f t="shared" si="5"/>
        <v>11295</v>
      </c>
      <c r="X45" s="20">
        <f>VLOOKUP(+Y:Y,'FF4exp'!$K$11:$O$110,5)</f>
        <v>1</v>
      </c>
      <c r="Y45" s="20">
        <f t="shared" si="10"/>
        <v>0</v>
      </c>
      <c r="AB45" s="10">
        <f>VLOOKUP(+AC:AC,'FF4exp'!$B$11:$O$110,14)</f>
        <v>16</v>
      </c>
      <c r="AC45" s="10">
        <f t="shared" si="0"/>
        <v>15506</v>
      </c>
      <c r="AD45" s="10">
        <f>VLOOKUP(+AE:AE,'FF4exp'!$E$11:$O$110,11)</f>
        <v>21</v>
      </c>
      <c r="AE45" s="10">
        <f t="shared" si="4"/>
        <v>63528</v>
      </c>
      <c r="AF45" s="10">
        <f>VLOOKUP(+AG:AG,'FF4exp'!$F$11:$O$110,10)</f>
        <v>16</v>
      </c>
      <c r="AG45" s="10">
        <f t="shared" si="3"/>
        <v>11814</v>
      </c>
      <c r="AH45" s="10">
        <f>VLOOKUP(+AI:AI,'FF4exp'!$H$11:$O$110,8)</f>
        <v>16</v>
      </c>
      <c r="AI45" s="10">
        <f t="shared" si="6"/>
        <v>12037</v>
      </c>
      <c r="AJ45" s="10">
        <f>VLOOKUP(+AK:AK,'FF4exp'!$I$11:$O$110,7)</f>
        <v>15</v>
      </c>
      <c r="AK45" s="10">
        <f t="shared" si="8"/>
        <v>9862</v>
      </c>
      <c r="AL45" s="10">
        <f>VLOOKUP(+AM:AM,'FF4exp'!$J$11:$O$110,6)</f>
        <v>15</v>
      </c>
      <c r="AM45" s="10">
        <f t="shared" si="9"/>
        <v>9862</v>
      </c>
      <c r="AN45" s="10">
        <f>VLOOKUP(+AO:AO,'FF4exp'!$L$11:$O$110,4)</f>
        <v>20</v>
      </c>
      <c r="AO45" s="10">
        <f t="shared" si="11"/>
        <v>30129</v>
      </c>
    </row>
    <row r="46" spans="1:41" ht="13.5">
      <c r="A46" t="s">
        <v>36</v>
      </c>
      <c r="B46">
        <v>0</v>
      </c>
      <c r="C46">
        <f>INT(+B:B/COUNTIF(D46:P46,"○"))</f>
        <v>0</v>
      </c>
      <c r="D46" s="18" t="s">
        <v>60</v>
      </c>
      <c r="E46" s="17" t="s">
        <v>59</v>
      </c>
      <c r="F46" s="18" t="s">
        <v>58</v>
      </c>
      <c r="G46" s="23" t="s">
        <v>58</v>
      </c>
      <c r="I46" t="s">
        <v>59</v>
      </c>
      <c r="J46" t="s">
        <v>59</v>
      </c>
      <c r="K46" t="s">
        <v>59</v>
      </c>
      <c r="L46" s="8" t="s">
        <v>60</v>
      </c>
      <c r="M46" t="s">
        <v>59</v>
      </c>
      <c r="N46" t="s">
        <v>59</v>
      </c>
      <c r="O46" t="s">
        <v>59</v>
      </c>
      <c r="R46" s="20">
        <f>VLOOKUP(+S:S,'FF4exp'!$C$11:$O$110,13)</f>
        <v>17</v>
      </c>
      <c r="S46" s="20">
        <f t="shared" si="1"/>
        <v>14906</v>
      </c>
      <c r="T46" s="20">
        <f>VLOOKUP(+U:U,'FF4exp'!$D$11:$O$110,12)</f>
        <v>13</v>
      </c>
      <c r="U46" s="20">
        <f t="shared" si="2"/>
        <v>7905</v>
      </c>
      <c r="V46" s="20">
        <f>VLOOKUP(+W:W,'FF4exp'!$G$11:$O$110,9)</f>
        <v>16</v>
      </c>
      <c r="W46" s="20">
        <f t="shared" si="5"/>
        <v>11295</v>
      </c>
      <c r="X46" s="20">
        <f>VLOOKUP(+Y:Y,'FF4exp'!$K$11:$O$110,5)</f>
        <v>1</v>
      </c>
      <c r="Y46" s="20">
        <f t="shared" si="10"/>
        <v>0</v>
      </c>
      <c r="AB46" s="10">
        <f>VLOOKUP(+AC:AC,'FF4exp'!$B$11:$O$110,14)</f>
        <v>16</v>
      </c>
      <c r="AC46" s="10">
        <f t="shared" si="0"/>
        <v>15506</v>
      </c>
      <c r="AD46" s="10">
        <f>VLOOKUP(+AE:AE,'FF4exp'!$E$11:$O$110,11)</f>
        <v>21</v>
      </c>
      <c r="AE46" s="10">
        <f t="shared" si="4"/>
        <v>63528</v>
      </c>
      <c r="AF46" s="10">
        <f>VLOOKUP(+AG:AG,'FF4exp'!$F$11:$O$110,10)</f>
        <v>16</v>
      </c>
      <c r="AG46" s="10">
        <f t="shared" si="3"/>
        <v>11814</v>
      </c>
      <c r="AH46" s="10">
        <f>VLOOKUP(+AI:AI,'FF4exp'!$H$11:$O$110,8)</f>
        <v>16</v>
      </c>
      <c r="AI46" s="10">
        <f t="shared" si="6"/>
        <v>12037</v>
      </c>
      <c r="AJ46" s="10">
        <f>VLOOKUP(+AK:AK,'FF4exp'!$I$11:$O$110,7)</f>
        <v>15</v>
      </c>
      <c r="AK46" s="10">
        <f t="shared" si="8"/>
        <v>9862</v>
      </c>
      <c r="AL46" s="10">
        <f>VLOOKUP(+AM:AM,'FF4exp'!$J$11:$O$110,6)</f>
        <v>15</v>
      </c>
      <c r="AM46" s="10">
        <f t="shared" si="9"/>
        <v>9862</v>
      </c>
      <c r="AN46" s="10">
        <f>VLOOKUP(+AO:AO,'FF4exp'!$L$11:$O$110,4)</f>
        <v>20</v>
      </c>
      <c r="AO46" s="10">
        <f t="shared" si="11"/>
        <v>30129</v>
      </c>
    </row>
    <row r="47" spans="1:41" ht="13.5">
      <c r="A47" t="s">
        <v>73</v>
      </c>
      <c r="E47" s="17" t="s">
        <v>66</v>
      </c>
      <c r="R47" s="20">
        <f>VLOOKUP(+S:S,'FF4exp'!$C$11:$O$110,13)</f>
        <v>17</v>
      </c>
      <c r="S47" s="20">
        <f t="shared" si="1"/>
        <v>14906</v>
      </c>
      <c r="T47" s="20">
        <f>VLOOKUP(+U:U,'FF4exp'!$D$11:$O$110,12)</f>
        <v>13</v>
      </c>
      <c r="U47" s="20">
        <f t="shared" si="2"/>
        <v>7905</v>
      </c>
      <c r="V47" s="20">
        <f>VLOOKUP(+W:W,'FF4exp'!$G$11:$O$110,9)</f>
        <v>16</v>
      </c>
      <c r="W47" s="20">
        <f t="shared" si="5"/>
        <v>11295</v>
      </c>
      <c r="X47" s="20">
        <f>VLOOKUP(+Y:Y,'FF4exp'!$K$11:$O$110,5)</f>
        <v>1</v>
      </c>
      <c r="Y47" s="20">
        <f t="shared" si="10"/>
        <v>0</v>
      </c>
      <c r="AB47" s="10">
        <f>VLOOKUP(+AC:AC,'FF4exp'!$B$11:$O$110,14)</f>
        <v>16</v>
      </c>
      <c r="AC47" s="10">
        <f t="shared" si="0"/>
        <v>15506</v>
      </c>
      <c r="AD47" s="10">
        <f>VLOOKUP(+AE:AE,'FF4exp'!$E$11:$O$110,11)</f>
        <v>21</v>
      </c>
      <c r="AE47" s="10">
        <f t="shared" si="4"/>
        <v>63528</v>
      </c>
      <c r="AF47" s="10">
        <f>VLOOKUP(+AG:AG,'FF4exp'!$F$11:$O$110,10)</f>
        <v>16</v>
      </c>
      <c r="AG47" s="10">
        <f t="shared" si="3"/>
        <v>11814</v>
      </c>
      <c r="AH47" s="10">
        <f>VLOOKUP(+AI:AI,'FF4exp'!$H$11:$O$110,8)</f>
        <v>16</v>
      </c>
      <c r="AI47" s="10">
        <f t="shared" si="6"/>
        <v>12037</v>
      </c>
      <c r="AJ47" s="10">
        <f>VLOOKUP(+AK:AK,'FF4exp'!$I$11:$O$110,7)</f>
        <v>15</v>
      </c>
      <c r="AK47" s="10">
        <f t="shared" si="8"/>
        <v>9862</v>
      </c>
      <c r="AL47" s="10">
        <f>VLOOKUP(+AM:AM,'FF4exp'!$J$11:$O$110,6)</f>
        <v>15</v>
      </c>
      <c r="AM47" s="10">
        <f t="shared" si="9"/>
        <v>9862</v>
      </c>
      <c r="AN47" s="10">
        <f>VLOOKUP(+AO:AO,'FF4exp'!$L$11:$O$110,4)</f>
        <v>20</v>
      </c>
      <c r="AO47" s="10">
        <f t="shared" si="11"/>
        <v>30129</v>
      </c>
    </row>
    <row r="48" spans="1:41" ht="13.5">
      <c r="A48" t="s">
        <v>37</v>
      </c>
      <c r="B48">
        <f>15000+5000</f>
        <v>20000</v>
      </c>
      <c r="C48">
        <f>INT(+B:B/COUNTIF(D48:P48,"○"))</f>
        <v>20000</v>
      </c>
      <c r="D48" s="18" t="s">
        <v>58</v>
      </c>
      <c r="E48" s="18" t="s">
        <v>58</v>
      </c>
      <c r="F48" s="18" t="s">
        <v>58</v>
      </c>
      <c r="G48" s="23" t="s">
        <v>58</v>
      </c>
      <c r="I48" t="s">
        <v>59</v>
      </c>
      <c r="J48" t="s">
        <v>59</v>
      </c>
      <c r="K48" t="s">
        <v>59</v>
      </c>
      <c r="L48" s="8" t="s">
        <v>60</v>
      </c>
      <c r="M48" t="s">
        <v>59</v>
      </c>
      <c r="N48" t="s">
        <v>59</v>
      </c>
      <c r="O48" t="s">
        <v>59</v>
      </c>
      <c r="R48" s="20">
        <f>VLOOKUP(+S:S,'FF4exp'!$C$11:$O$110,13)</f>
        <v>17</v>
      </c>
      <c r="S48" s="20">
        <f t="shared" si="1"/>
        <v>14906</v>
      </c>
      <c r="T48" s="20">
        <f>VLOOKUP(+U:U,'FF4exp'!$D$11:$O$110,12)</f>
        <v>13</v>
      </c>
      <c r="U48" s="20">
        <f t="shared" si="2"/>
        <v>7905</v>
      </c>
      <c r="V48" s="20">
        <f>VLOOKUP(+W:W,'FF4exp'!$G$11:$O$110,9)</f>
        <v>16</v>
      </c>
      <c r="W48" s="20">
        <f t="shared" si="5"/>
        <v>11295</v>
      </c>
      <c r="X48" s="20">
        <f>VLOOKUP(+Y:Y,'FF4exp'!$K$11:$O$110,5)</f>
        <v>1</v>
      </c>
      <c r="Y48" s="20">
        <f t="shared" si="10"/>
        <v>0</v>
      </c>
      <c r="AB48" s="10">
        <f>VLOOKUP(+AC:AC,'FF4exp'!$B$11:$O$110,14)</f>
        <v>21</v>
      </c>
      <c r="AC48" s="10">
        <f t="shared" si="0"/>
        <v>35506</v>
      </c>
      <c r="AD48" s="10">
        <f>VLOOKUP(+AE:AE,'FF4exp'!$E$11:$O$110,11)</f>
        <v>23</v>
      </c>
      <c r="AE48" s="10">
        <f t="shared" si="4"/>
        <v>83528</v>
      </c>
      <c r="AF48" s="10">
        <f>VLOOKUP(+AG:AG,'FF4exp'!$F$11:$O$110,10)</f>
        <v>21</v>
      </c>
      <c r="AG48" s="10">
        <f t="shared" si="3"/>
        <v>31814</v>
      </c>
      <c r="AH48" s="10">
        <f>VLOOKUP(+AI:AI,'FF4exp'!$H$11:$O$110,8)</f>
        <v>21</v>
      </c>
      <c r="AI48" s="10">
        <f t="shared" si="6"/>
        <v>32037</v>
      </c>
      <c r="AJ48" s="10">
        <f>VLOOKUP(+AK:AK,'FF4exp'!$I$11:$O$110,7)</f>
        <v>21</v>
      </c>
      <c r="AK48" s="10">
        <f t="shared" si="8"/>
        <v>29862</v>
      </c>
      <c r="AL48" s="10">
        <f>VLOOKUP(+AM:AM,'FF4exp'!$J$11:$O$110,6)</f>
        <v>21</v>
      </c>
      <c r="AM48" s="10">
        <f t="shared" si="9"/>
        <v>29862</v>
      </c>
      <c r="AN48" s="10">
        <f>VLOOKUP(+AO:AO,'FF4exp'!$L$11:$O$110,4)</f>
        <v>23</v>
      </c>
      <c r="AO48" s="10">
        <f t="shared" si="11"/>
        <v>50129</v>
      </c>
    </row>
    <row r="49" spans="1:41" ht="13.5">
      <c r="A49" t="s">
        <v>38</v>
      </c>
      <c r="B49">
        <v>15000</v>
      </c>
      <c r="C49">
        <f>INT(+B:B/COUNTIF(D49:P49,"○"))</f>
        <v>15000</v>
      </c>
      <c r="D49" s="18" t="s">
        <v>58</v>
      </c>
      <c r="E49" s="18" t="s">
        <v>58</v>
      </c>
      <c r="F49" s="18" t="s">
        <v>58</v>
      </c>
      <c r="G49" s="23" t="s">
        <v>58</v>
      </c>
      <c r="I49" t="s">
        <v>59</v>
      </c>
      <c r="J49" t="s">
        <v>59</v>
      </c>
      <c r="K49" t="s">
        <v>59</v>
      </c>
      <c r="L49" s="8" t="s">
        <v>60</v>
      </c>
      <c r="M49" t="s">
        <v>59</v>
      </c>
      <c r="N49" t="s">
        <v>59</v>
      </c>
      <c r="O49" t="s">
        <v>59</v>
      </c>
      <c r="R49" s="20">
        <f>VLOOKUP(+S:S,'FF4exp'!$C$11:$O$110,13)</f>
        <v>17</v>
      </c>
      <c r="S49" s="20">
        <f t="shared" si="1"/>
        <v>14906</v>
      </c>
      <c r="T49" s="20">
        <f>VLOOKUP(+U:U,'FF4exp'!$D$11:$O$110,12)</f>
        <v>13</v>
      </c>
      <c r="U49" s="20">
        <f t="shared" si="2"/>
        <v>7905</v>
      </c>
      <c r="V49" s="20">
        <f>VLOOKUP(+W:W,'FF4exp'!$G$11:$O$110,9)</f>
        <v>16</v>
      </c>
      <c r="W49" s="20">
        <f t="shared" si="5"/>
        <v>11295</v>
      </c>
      <c r="X49" s="20">
        <f>VLOOKUP(+Y:Y,'FF4exp'!$K$11:$O$110,5)</f>
        <v>1</v>
      </c>
      <c r="Y49" s="20">
        <f t="shared" si="10"/>
        <v>0</v>
      </c>
      <c r="AB49" s="10">
        <f>VLOOKUP(+AC:AC,'FF4exp'!$B$11:$O$110,14)</f>
        <v>23</v>
      </c>
      <c r="AC49" s="10">
        <f t="shared" si="0"/>
        <v>50506</v>
      </c>
      <c r="AD49" s="10">
        <f>VLOOKUP(+AE:AE,'FF4exp'!$E$11:$O$110,11)</f>
        <v>24</v>
      </c>
      <c r="AE49" s="10">
        <f t="shared" si="4"/>
        <v>98528</v>
      </c>
      <c r="AF49" s="10">
        <f>VLOOKUP(+AG:AG,'FF4exp'!$F$11:$O$110,10)</f>
        <v>23</v>
      </c>
      <c r="AG49" s="10">
        <f t="shared" si="3"/>
        <v>46814</v>
      </c>
      <c r="AH49" s="10">
        <f>VLOOKUP(+AI:AI,'FF4exp'!$H$11:$O$110,8)</f>
        <v>23</v>
      </c>
      <c r="AI49" s="10">
        <f t="shared" si="6"/>
        <v>47037</v>
      </c>
      <c r="AJ49" s="10">
        <f>VLOOKUP(+AK:AK,'FF4exp'!$I$11:$O$110,7)</f>
        <v>23</v>
      </c>
      <c r="AK49" s="10">
        <f t="shared" si="8"/>
        <v>44862</v>
      </c>
      <c r="AL49" s="10">
        <f>VLOOKUP(+AM:AM,'FF4exp'!$J$11:$O$110,6)</f>
        <v>23</v>
      </c>
      <c r="AM49" s="10">
        <f t="shared" si="9"/>
        <v>44862</v>
      </c>
      <c r="AN49" s="10">
        <f>VLOOKUP(+AO:AO,'FF4exp'!$L$11:$O$110,4)</f>
        <v>25</v>
      </c>
      <c r="AO49" s="10">
        <f t="shared" si="11"/>
        <v>65129</v>
      </c>
    </row>
    <row r="50" spans="1:41" ht="13.5">
      <c r="A50" t="s">
        <v>101</v>
      </c>
      <c r="B50">
        <f>1940*3</f>
        <v>5820</v>
      </c>
      <c r="C50">
        <f>INT(+B:B/COUNTIF(D50:P50,"○"))</f>
        <v>5820</v>
      </c>
      <c r="D50" s="18" t="s">
        <v>58</v>
      </c>
      <c r="E50" s="18" t="s">
        <v>58</v>
      </c>
      <c r="F50" s="18" t="s">
        <v>58</v>
      </c>
      <c r="G50" s="23" t="s">
        <v>58</v>
      </c>
      <c r="I50" t="s">
        <v>59</v>
      </c>
      <c r="J50" t="s">
        <v>59</v>
      </c>
      <c r="K50" t="s">
        <v>59</v>
      </c>
      <c r="L50" s="8" t="s">
        <v>60</v>
      </c>
      <c r="M50" t="s">
        <v>59</v>
      </c>
      <c r="N50" t="s">
        <v>59</v>
      </c>
      <c r="O50" t="s">
        <v>59</v>
      </c>
      <c r="R50" s="20">
        <f>VLOOKUP(+S:S,'FF4exp'!$C$11:$O$110,13)</f>
        <v>17</v>
      </c>
      <c r="S50" s="20">
        <f t="shared" si="1"/>
        <v>14906</v>
      </c>
      <c r="T50" s="20">
        <f>VLOOKUP(+U:U,'FF4exp'!$D$11:$O$110,12)</f>
        <v>13</v>
      </c>
      <c r="U50" s="20">
        <f t="shared" si="2"/>
        <v>7905</v>
      </c>
      <c r="V50" s="20">
        <f>VLOOKUP(+W:W,'FF4exp'!$G$11:$O$110,9)</f>
        <v>16</v>
      </c>
      <c r="W50" s="20">
        <f t="shared" si="5"/>
        <v>11295</v>
      </c>
      <c r="X50" s="20">
        <f>VLOOKUP(+Y:Y,'FF4exp'!$K$11:$O$110,5)</f>
        <v>1</v>
      </c>
      <c r="Y50" s="20">
        <f t="shared" si="10"/>
        <v>0</v>
      </c>
      <c r="AB50" s="10">
        <f>VLOOKUP(+AC:AC,'FF4exp'!$B$11:$O$110,14)</f>
        <v>23</v>
      </c>
      <c r="AC50" s="10">
        <f t="shared" si="0"/>
        <v>56326</v>
      </c>
      <c r="AD50" s="10">
        <f>VLOOKUP(+AE:AE,'FF4exp'!$E$11:$O$110,11)</f>
        <v>24</v>
      </c>
      <c r="AE50" s="10">
        <f t="shared" si="4"/>
        <v>104348</v>
      </c>
      <c r="AF50" s="10">
        <f>VLOOKUP(+AG:AG,'FF4exp'!$F$11:$O$110,10)</f>
        <v>24</v>
      </c>
      <c r="AG50" s="10">
        <f t="shared" si="3"/>
        <v>52634</v>
      </c>
      <c r="AH50" s="10">
        <f>VLOOKUP(+AI:AI,'FF4exp'!$H$11:$O$110,8)</f>
        <v>24</v>
      </c>
      <c r="AI50" s="10">
        <f t="shared" si="6"/>
        <v>52857</v>
      </c>
      <c r="AJ50" s="10">
        <f>VLOOKUP(+AK:AK,'FF4exp'!$I$11:$O$110,7)</f>
        <v>24</v>
      </c>
      <c r="AK50" s="10">
        <f t="shared" si="8"/>
        <v>50682</v>
      </c>
      <c r="AL50" s="10">
        <f>VLOOKUP(+AM:AM,'FF4exp'!$J$11:$O$110,6)</f>
        <v>24</v>
      </c>
      <c r="AM50" s="10">
        <f t="shared" si="9"/>
        <v>50682</v>
      </c>
      <c r="AN50" s="10">
        <f>VLOOKUP(+AO:AO,'FF4exp'!$L$11:$O$110,4)</f>
        <v>25</v>
      </c>
      <c r="AO50" s="10">
        <f t="shared" si="11"/>
        <v>70949</v>
      </c>
    </row>
    <row r="51" spans="1:41" ht="13.5">
      <c r="A51" t="s">
        <v>74</v>
      </c>
      <c r="L51" t="s">
        <v>65</v>
      </c>
      <c r="R51" s="20">
        <f>VLOOKUP(+S:S,'FF4exp'!$C$11:$O$110,13)</f>
        <v>17</v>
      </c>
      <c r="S51" s="20">
        <f t="shared" si="1"/>
        <v>14906</v>
      </c>
      <c r="T51" s="20">
        <f>VLOOKUP(+U:U,'FF4exp'!$D$11:$O$110,12)</f>
        <v>13</v>
      </c>
      <c r="U51" s="20">
        <f t="shared" si="2"/>
        <v>7905</v>
      </c>
      <c r="V51" s="20">
        <f>VLOOKUP(+W:W,'FF4exp'!$G$11:$O$110,9)</f>
        <v>16</v>
      </c>
      <c r="W51" s="20">
        <f t="shared" si="5"/>
        <v>11295</v>
      </c>
      <c r="X51" s="20">
        <f>VLOOKUP(+Y:Y,'FF4exp'!$K$11:$O$110,5)</f>
        <v>1</v>
      </c>
      <c r="Y51" s="20">
        <f t="shared" si="10"/>
        <v>0</v>
      </c>
      <c r="AB51" s="10">
        <f>VLOOKUP(+AC:AC,'FF4exp'!$B$11:$O$110,14)</f>
        <v>23</v>
      </c>
      <c r="AC51" s="10">
        <f t="shared" si="0"/>
        <v>56326</v>
      </c>
      <c r="AD51" s="10">
        <f>VLOOKUP(+AE:AE,'FF4exp'!$E$11:$O$110,11)</f>
        <v>24</v>
      </c>
      <c r="AE51" s="10">
        <f t="shared" si="4"/>
        <v>104348</v>
      </c>
      <c r="AF51" s="10">
        <f>VLOOKUP(+AG:AG,'FF4exp'!$F$11:$O$110,10)</f>
        <v>24</v>
      </c>
      <c r="AG51" s="10">
        <f t="shared" si="3"/>
        <v>52634</v>
      </c>
      <c r="AH51" s="10">
        <f>VLOOKUP(+AI:AI,'FF4exp'!$H$11:$O$110,8)</f>
        <v>24</v>
      </c>
      <c r="AI51" s="10">
        <f t="shared" si="6"/>
        <v>52857</v>
      </c>
      <c r="AJ51" s="10">
        <f>VLOOKUP(+AK:AK,'FF4exp'!$I$11:$O$110,7)</f>
        <v>24</v>
      </c>
      <c r="AK51" s="10">
        <f t="shared" si="8"/>
        <v>50682</v>
      </c>
      <c r="AL51" s="10">
        <f>VLOOKUP(+AM:AM,'FF4exp'!$J$11:$O$110,6)</f>
        <v>24</v>
      </c>
      <c r="AM51" s="10">
        <f t="shared" si="9"/>
        <v>50682</v>
      </c>
      <c r="AN51" s="10">
        <f>VLOOKUP(+AO:AO,'FF4exp'!$L$11:$O$110,4)</f>
        <v>25</v>
      </c>
      <c r="AO51" s="10">
        <f t="shared" si="11"/>
        <v>70949</v>
      </c>
    </row>
    <row r="52" spans="1:41" ht="13.5">
      <c r="A52" t="s">
        <v>75</v>
      </c>
      <c r="H52" s="17" t="s">
        <v>66</v>
      </c>
      <c r="R52" s="20">
        <f>VLOOKUP(+S:S,'FF4exp'!$C$11:$O$110,13)</f>
        <v>17</v>
      </c>
      <c r="S52" s="20">
        <f t="shared" si="1"/>
        <v>14906</v>
      </c>
      <c r="T52" s="20">
        <f>VLOOKUP(+U:U,'FF4exp'!$D$11:$O$110,12)</f>
        <v>13</v>
      </c>
      <c r="U52" s="20">
        <f t="shared" si="2"/>
        <v>7905</v>
      </c>
      <c r="V52" s="20">
        <f>VLOOKUP(+W:W,'FF4exp'!$G$11:$O$110,9)</f>
        <v>16</v>
      </c>
      <c r="W52" s="20">
        <f t="shared" si="5"/>
        <v>11295</v>
      </c>
      <c r="X52" s="20">
        <f>VLOOKUP(+Y:Y,'FF4exp'!$K$11:$O$110,5)</f>
        <v>1</v>
      </c>
      <c r="Y52" s="20">
        <f t="shared" si="10"/>
        <v>0</v>
      </c>
      <c r="Z52" s="20">
        <f>VLOOKUP(+AA:AA,'FF4exp'!$M$11:$O$110,3)</f>
        <v>25</v>
      </c>
      <c r="AA52" s="20">
        <v>64777</v>
      </c>
      <c r="AB52" s="10">
        <f>VLOOKUP(+AC:AC,'FF4exp'!$B$11:$O$110,14)</f>
        <v>23</v>
      </c>
      <c r="AC52" s="10">
        <f t="shared" si="0"/>
        <v>56326</v>
      </c>
      <c r="AD52" s="10">
        <f>VLOOKUP(+AE:AE,'FF4exp'!$E$11:$O$110,11)</f>
        <v>24</v>
      </c>
      <c r="AE52" s="10">
        <f t="shared" si="4"/>
        <v>104348</v>
      </c>
      <c r="AF52" s="10">
        <f>VLOOKUP(+AG:AG,'FF4exp'!$F$11:$O$110,10)</f>
        <v>24</v>
      </c>
      <c r="AG52" s="10">
        <f t="shared" si="3"/>
        <v>52634</v>
      </c>
      <c r="AH52" s="10">
        <f>VLOOKUP(+AI:AI,'FF4exp'!$H$11:$O$110,8)</f>
        <v>24</v>
      </c>
      <c r="AI52" s="10">
        <f t="shared" si="6"/>
        <v>52857</v>
      </c>
      <c r="AJ52" s="10">
        <f>VLOOKUP(+AK:AK,'FF4exp'!$I$11:$O$110,7)</f>
        <v>24</v>
      </c>
      <c r="AK52" s="10">
        <f t="shared" si="8"/>
        <v>50682</v>
      </c>
      <c r="AL52" s="10">
        <f>VLOOKUP(+AM:AM,'FF4exp'!$J$11:$O$110,6)</f>
        <v>24</v>
      </c>
      <c r="AM52" s="10">
        <f t="shared" si="9"/>
        <v>50682</v>
      </c>
      <c r="AN52" s="10">
        <f>VLOOKUP(+AO:AO,'FF4exp'!$L$11:$O$110,4)</f>
        <v>25</v>
      </c>
      <c r="AO52" s="10">
        <f t="shared" si="11"/>
        <v>70949</v>
      </c>
    </row>
    <row r="53" spans="1:41" ht="13.5">
      <c r="A53" t="s">
        <v>40</v>
      </c>
      <c r="B53">
        <v>25000</v>
      </c>
      <c r="C53">
        <f>INT(+B:B/COUNTIF(D53:P53,"○"))</f>
        <v>25000</v>
      </c>
      <c r="D53" s="18" t="s">
        <v>58</v>
      </c>
      <c r="E53" s="18" t="s">
        <v>58</v>
      </c>
      <c r="F53" s="18" t="s">
        <v>58</v>
      </c>
      <c r="G53" s="23" t="s">
        <v>58</v>
      </c>
      <c r="H53" s="18" t="s">
        <v>60</v>
      </c>
      <c r="I53" t="s">
        <v>59</v>
      </c>
      <c r="J53" t="s">
        <v>59</v>
      </c>
      <c r="K53" t="s">
        <v>59</v>
      </c>
      <c r="L53" t="s">
        <v>59</v>
      </c>
      <c r="M53" t="s">
        <v>59</v>
      </c>
      <c r="N53" t="s">
        <v>59</v>
      </c>
      <c r="O53" t="s">
        <v>59</v>
      </c>
      <c r="R53" s="20">
        <f>VLOOKUP(+S:S,'FF4exp'!$C$11:$O$110,13)</f>
        <v>17</v>
      </c>
      <c r="S53" s="20">
        <f t="shared" si="1"/>
        <v>14906</v>
      </c>
      <c r="T53" s="20">
        <f>VLOOKUP(+U:U,'FF4exp'!$D$11:$O$110,12)</f>
        <v>13</v>
      </c>
      <c r="U53" s="20">
        <f t="shared" si="2"/>
        <v>7905</v>
      </c>
      <c r="V53" s="20">
        <f>VLOOKUP(+W:W,'FF4exp'!$G$11:$O$110,9)</f>
        <v>16</v>
      </c>
      <c r="W53" s="20">
        <f t="shared" si="5"/>
        <v>11295</v>
      </c>
      <c r="X53" s="20">
        <f>VLOOKUP(+Y:Y,'FF4exp'!$K$11:$O$110,5)</f>
        <v>1</v>
      </c>
      <c r="Y53" s="20">
        <f t="shared" si="10"/>
        <v>0</v>
      </c>
      <c r="Z53" s="20">
        <f>VLOOKUP(+AA:AA,'FF4exp'!$M$11:$O$110,3)</f>
        <v>27</v>
      </c>
      <c r="AA53" s="20">
        <f aca="true" t="shared" si="12" ref="AA53:AA66">AA52+IF(OR(+H$1:H$65536="○",+H$1:H$65536="離"),+$C:$C)</f>
        <v>89777</v>
      </c>
      <c r="AB53" s="10">
        <f>VLOOKUP(+AC:AC,'FF4exp'!$B$11:$O$110,14)</f>
        <v>26</v>
      </c>
      <c r="AC53" s="10">
        <f t="shared" si="0"/>
        <v>81326</v>
      </c>
      <c r="AD53" s="10">
        <f>VLOOKUP(+AE:AE,'FF4exp'!$E$11:$O$110,11)</f>
        <v>26</v>
      </c>
      <c r="AE53" s="10">
        <f t="shared" si="4"/>
        <v>129348</v>
      </c>
      <c r="AF53" s="10">
        <f>VLOOKUP(+AG:AG,'FF4exp'!$F$11:$O$110,10)</f>
        <v>27</v>
      </c>
      <c r="AG53" s="10">
        <f t="shared" si="3"/>
        <v>77634</v>
      </c>
      <c r="AH53" s="10">
        <f>VLOOKUP(+AI:AI,'FF4exp'!$H$11:$O$110,8)</f>
        <v>26</v>
      </c>
      <c r="AI53" s="10">
        <f t="shared" si="6"/>
        <v>77857</v>
      </c>
      <c r="AJ53" s="10">
        <f>VLOOKUP(+AK:AK,'FF4exp'!$I$11:$O$110,7)</f>
        <v>27</v>
      </c>
      <c r="AK53" s="10">
        <f t="shared" si="8"/>
        <v>75682</v>
      </c>
      <c r="AL53" s="10">
        <f>VLOOKUP(+AM:AM,'FF4exp'!$J$11:$O$110,6)</f>
        <v>27</v>
      </c>
      <c r="AM53" s="10">
        <f t="shared" si="9"/>
        <v>75682</v>
      </c>
      <c r="AN53" s="10">
        <f>VLOOKUP(+AO:AO,'FF4exp'!$L$11:$O$110,4)</f>
        <v>28</v>
      </c>
      <c r="AO53" s="10">
        <f t="shared" si="11"/>
        <v>95949</v>
      </c>
    </row>
    <row r="54" spans="1:41" ht="13.5">
      <c r="A54" t="s">
        <v>102</v>
      </c>
      <c r="B54">
        <v>0</v>
      </c>
      <c r="C54">
        <f>INT(+B:B/COUNTIF(D54:P54,"○"))</f>
        <v>0</v>
      </c>
      <c r="D54" s="18" t="s">
        <v>60</v>
      </c>
      <c r="E54" s="18" t="s">
        <v>58</v>
      </c>
      <c r="F54" s="18" t="s">
        <v>58</v>
      </c>
      <c r="G54" s="23" t="s">
        <v>58</v>
      </c>
      <c r="H54" s="18" t="s">
        <v>58</v>
      </c>
      <c r="I54" t="s">
        <v>59</v>
      </c>
      <c r="J54" t="s">
        <v>59</v>
      </c>
      <c r="K54" t="s">
        <v>59</v>
      </c>
      <c r="L54" t="s">
        <v>59</v>
      </c>
      <c r="M54" t="s">
        <v>59</v>
      </c>
      <c r="N54" t="s">
        <v>59</v>
      </c>
      <c r="O54" t="s">
        <v>59</v>
      </c>
      <c r="R54" s="20">
        <f>VLOOKUP(+S:S,'FF4exp'!$C$11:$O$110,13)</f>
        <v>17</v>
      </c>
      <c r="S54" s="20">
        <f t="shared" si="1"/>
        <v>14906</v>
      </c>
      <c r="T54" s="20">
        <f>VLOOKUP(+U:U,'FF4exp'!$D$11:$O$110,12)</f>
        <v>13</v>
      </c>
      <c r="U54" s="20">
        <f t="shared" si="2"/>
        <v>7905</v>
      </c>
      <c r="V54" s="20">
        <f>VLOOKUP(+W:W,'FF4exp'!$G$11:$O$110,9)</f>
        <v>16</v>
      </c>
      <c r="W54" s="20">
        <f t="shared" si="5"/>
        <v>11295</v>
      </c>
      <c r="X54" s="20">
        <f>VLOOKUP(+Y:Y,'FF4exp'!$K$11:$O$110,5)</f>
        <v>1</v>
      </c>
      <c r="Y54" s="20">
        <f t="shared" si="10"/>
        <v>0</v>
      </c>
      <c r="Z54" s="20">
        <f>VLOOKUP(+AA:AA,'FF4exp'!$M$11:$O$110,3)</f>
        <v>27</v>
      </c>
      <c r="AA54" s="20">
        <f t="shared" si="12"/>
        <v>89777</v>
      </c>
      <c r="AB54" s="10">
        <f>VLOOKUP(+AC:AC,'FF4exp'!$B$11:$O$110,14)</f>
        <v>26</v>
      </c>
      <c r="AC54" s="10">
        <f t="shared" si="0"/>
        <v>81326</v>
      </c>
      <c r="AD54" s="10">
        <f>VLOOKUP(+AE:AE,'FF4exp'!$E$11:$O$110,11)</f>
        <v>26</v>
      </c>
      <c r="AE54" s="10">
        <f t="shared" si="4"/>
        <v>129348</v>
      </c>
      <c r="AF54" s="10">
        <f>VLOOKUP(+AG:AG,'FF4exp'!$F$11:$O$110,10)</f>
        <v>27</v>
      </c>
      <c r="AG54" s="10">
        <f t="shared" si="3"/>
        <v>77634</v>
      </c>
      <c r="AH54" s="10">
        <f>VLOOKUP(+AI:AI,'FF4exp'!$H$11:$O$110,8)</f>
        <v>26</v>
      </c>
      <c r="AI54" s="10">
        <f t="shared" si="6"/>
        <v>77857</v>
      </c>
      <c r="AJ54" s="10">
        <f>VLOOKUP(+AK:AK,'FF4exp'!$I$11:$O$110,7)</f>
        <v>27</v>
      </c>
      <c r="AK54" s="10">
        <f t="shared" si="8"/>
        <v>75682</v>
      </c>
      <c r="AL54" s="10">
        <f>VLOOKUP(+AM:AM,'FF4exp'!$J$11:$O$110,6)</f>
        <v>27</v>
      </c>
      <c r="AM54" s="10">
        <f t="shared" si="9"/>
        <v>75682</v>
      </c>
      <c r="AN54" s="10">
        <f>VLOOKUP(+AO:AO,'FF4exp'!$L$11:$O$110,4)</f>
        <v>28</v>
      </c>
      <c r="AO54" s="10">
        <f t="shared" si="11"/>
        <v>95949</v>
      </c>
    </row>
    <row r="55" spans="1:41" ht="13.5">
      <c r="A55" t="s">
        <v>102</v>
      </c>
      <c r="B55">
        <v>0</v>
      </c>
      <c r="C55">
        <f>INT(+B:B/COUNTIF(D55:P55,"○"))</f>
        <v>0</v>
      </c>
      <c r="D55" s="18" t="s">
        <v>60</v>
      </c>
      <c r="E55" s="18" t="s">
        <v>58</v>
      </c>
      <c r="F55" s="18" t="s">
        <v>58</v>
      </c>
      <c r="G55" s="23" t="s">
        <v>58</v>
      </c>
      <c r="H55" s="18" t="s">
        <v>58</v>
      </c>
      <c r="I55" t="s">
        <v>59</v>
      </c>
      <c r="J55" t="s">
        <v>59</v>
      </c>
      <c r="K55" t="s">
        <v>59</v>
      </c>
      <c r="L55" t="s">
        <v>59</v>
      </c>
      <c r="M55" t="s">
        <v>59</v>
      </c>
      <c r="N55" t="s">
        <v>59</v>
      </c>
      <c r="O55" t="s">
        <v>59</v>
      </c>
      <c r="R55" s="20">
        <f>VLOOKUP(+S:S,'FF4exp'!$C$11:$O$110,13)</f>
        <v>17</v>
      </c>
      <c r="S55" s="20">
        <f t="shared" si="1"/>
        <v>14906</v>
      </c>
      <c r="T55" s="20">
        <f>VLOOKUP(+U:U,'FF4exp'!$D$11:$O$110,12)</f>
        <v>13</v>
      </c>
      <c r="U55" s="20">
        <f t="shared" si="2"/>
        <v>7905</v>
      </c>
      <c r="V55" s="20">
        <f>VLOOKUP(+W:W,'FF4exp'!$G$11:$O$110,9)</f>
        <v>16</v>
      </c>
      <c r="W55" s="20">
        <f t="shared" si="5"/>
        <v>11295</v>
      </c>
      <c r="X55" s="20">
        <f>VLOOKUP(+Y:Y,'FF4exp'!$K$11:$O$110,5)</f>
        <v>1</v>
      </c>
      <c r="Y55" s="20">
        <f t="shared" si="10"/>
        <v>0</v>
      </c>
      <c r="Z55" s="20">
        <f>VLOOKUP(+AA:AA,'FF4exp'!$M$11:$O$110,3)</f>
        <v>27</v>
      </c>
      <c r="AA55" s="20">
        <f t="shared" si="12"/>
        <v>89777</v>
      </c>
      <c r="AB55" s="10">
        <f>VLOOKUP(+AC:AC,'FF4exp'!$B$11:$O$110,14)</f>
        <v>26</v>
      </c>
      <c r="AC55" s="10">
        <f t="shared" si="0"/>
        <v>81326</v>
      </c>
      <c r="AD55" s="10">
        <f>VLOOKUP(+AE:AE,'FF4exp'!$E$11:$O$110,11)</f>
        <v>26</v>
      </c>
      <c r="AE55" s="10">
        <f t="shared" si="4"/>
        <v>129348</v>
      </c>
      <c r="AF55" s="10">
        <f>VLOOKUP(+AG:AG,'FF4exp'!$F$11:$O$110,10)</f>
        <v>27</v>
      </c>
      <c r="AG55" s="10">
        <f t="shared" si="3"/>
        <v>77634</v>
      </c>
      <c r="AH55" s="10">
        <f>VLOOKUP(+AI:AI,'FF4exp'!$H$11:$O$110,8)</f>
        <v>26</v>
      </c>
      <c r="AI55" s="10">
        <f t="shared" si="6"/>
        <v>77857</v>
      </c>
      <c r="AJ55" s="10">
        <f>VLOOKUP(+AK:AK,'FF4exp'!$I$11:$O$110,7)</f>
        <v>27</v>
      </c>
      <c r="AK55" s="10">
        <f t="shared" si="8"/>
        <v>75682</v>
      </c>
      <c r="AL55" s="10">
        <f>VLOOKUP(+AM:AM,'FF4exp'!$J$11:$O$110,6)</f>
        <v>27</v>
      </c>
      <c r="AM55" s="10">
        <f t="shared" si="9"/>
        <v>75682</v>
      </c>
      <c r="AN55" s="10">
        <f>VLOOKUP(+AO:AO,'FF4exp'!$L$11:$O$110,4)</f>
        <v>28</v>
      </c>
      <c r="AO55" s="10">
        <f t="shared" si="11"/>
        <v>95949</v>
      </c>
    </row>
    <row r="56" spans="1:41" ht="13.5">
      <c r="A56" t="s">
        <v>103</v>
      </c>
      <c r="B56">
        <v>0</v>
      </c>
      <c r="C56">
        <f>INT(+B:B/COUNTIF(D56:P56,"○"))</f>
        <v>0</v>
      </c>
      <c r="D56" s="18" t="s">
        <v>60</v>
      </c>
      <c r="E56" s="18" t="s">
        <v>58</v>
      </c>
      <c r="F56" s="18" t="s">
        <v>58</v>
      </c>
      <c r="G56" s="23" t="s">
        <v>58</v>
      </c>
      <c r="H56" s="18" t="s">
        <v>58</v>
      </c>
      <c r="I56" t="s">
        <v>59</v>
      </c>
      <c r="J56" t="s">
        <v>59</v>
      </c>
      <c r="K56" t="s">
        <v>59</v>
      </c>
      <c r="L56" t="s">
        <v>59</v>
      </c>
      <c r="M56" t="s">
        <v>59</v>
      </c>
      <c r="N56" t="s">
        <v>59</v>
      </c>
      <c r="O56" t="s">
        <v>59</v>
      </c>
      <c r="R56" s="20">
        <f>VLOOKUP(+S:S,'FF4exp'!$C$11:$O$110,13)</f>
        <v>17</v>
      </c>
      <c r="S56" s="20">
        <f t="shared" si="1"/>
        <v>14906</v>
      </c>
      <c r="T56" s="20">
        <f>VLOOKUP(+U:U,'FF4exp'!$D$11:$O$110,12)</f>
        <v>13</v>
      </c>
      <c r="U56" s="20">
        <f t="shared" si="2"/>
        <v>7905</v>
      </c>
      <c r="V56" s="20">
        <f>VLOOKUP(+W:W,'FF4exp'!$G$11:$O$110,9)</f>
        <v>16</v>
      </c>
      <c r="W56" s="20">
        <f t="shared" si="5"/>
        <v>11295</v>
      </c>
      <c r="X56" s="20">
        <f>VLOOKUP(+Y:Y,'FF4exp'!$K$11:$O$110,5)</f>
        <v>1</v>
      </c>
      <c r="Y56" s="20">
        <f t="shared" si="10"/>
        <v>0</v>
      </c>
      <c r="Z56" s="20">
        <f>VLOOKUP(+AA:AA,'FF4exp'!$M$11:$O$110,3)</f>
        <v>27</v>
      </c>
      <c r="AA56" s="20">
        <f t="shared" si="12"/>
        <v>89777</v>
      </c>
      <c r="AB56" s="10">
        <f>VLOOKUP(+AC:AC,'FF4exp'!$B$11:$O$110,14)</f>
        <v>26</v>
      </c>
      <c r="AC56" s="10">
        <f t="shared" si="0"/>
        <v>81326</v>
      </c>
      <c r="AD56" s="10">
        <f>VLOOKUP(+AE:AE,'FF4exp'!$E$11:$O$110,11)</f>
        <v>26</v>
      </c>
      <c r="AE56" s="10">
        <f t="shared" si="4"/>
        <v>129348</v>
      </c>
      <c r="AF56" s="10">
        <f>VLOOKUP(+AG:AG,'FF4exp'!$F$11:$O$110,10)</f>
        <v>27</v>
      </c>
      <c r="AG56" s="10">
        <f t="shared" si="3"/>
        <v>77634</v>
      </c>
      <c r="AH56" s="10">
        <f>VLOOKUP(+AI:AI,'FF4exp'!$H$11:$O$110,8)</f>
        <v>26</v>
      </c>
      <c r="AI56" s="10">
        <f t="shared" si="6"/>
        <v>77857</v>
      </c>
      <c r="AJ56" s="10">
        <f>VLOOKUP(+AK:AK,'FF4exp'!$I$11:$O$110,7)</f>
        <v>27</v>
      </c>
      <c r="AK56" s="10">
        <f t="shared" si="8"/>
        <v>75682</v>
      </c>
      <c r="AL56" s="10">
        <f>VLOOKUP(+AM:AM,'FF4exp'!$J$11:$O$110,6)</f>
        <v>27</v>
      </c>
      <c r="AM56" s="10">
        <f t="shared" si="9"/>
        <v>75682</v>
      </c>
      <c r="AN56" s="10">
        <f>VLOOKUP(+AO:AO,'FF4exp'!$L$11:$O$110,4)</f>
        <v>28</v>
      </c>
      <c r="AO56" s="10">
        <f t="shared" si="11"/>
        <v>95949</v>
      </c>
    </row>
    <row r="57" spans="1:41" ht="13.5">
      <c r="A57" t="s">
        <v>45</v>
      </c>
      <c r="B57">
        <v>23000</v>
      </c>
      <c r="C57">
        <f>INT(+B:B/COUNTIF(D57:P57,"○"))</f>
        <v>23000</v>
      </c>
      <c r="D57" s="18" t="s">
        <v>58</v>
      </c>
      <c r="E57" s="18" t="s">
        <v>58</v>
      </c>
      <c r="F57" s="18" t="s">
        <v>58</v>
      </c>
      <c r="G57" s="23" t="s">
        <v>58</v>
      </c>
      <c r="H57" s="18" t="s">
        <v>60</v>
      </c>
      <c r="I57" t="s">
        <v>59</v>
      </c>
      <c r="J57" t="s">
        <v>59</v>
      </c>
      <c r="K57" t="s">
        <v>59</v>
      </c>
      <c r="L57" t="s">
        <v>59</v>
      </c>
      <c r="M57" t="s">
        <v>59</v>
      </c>
      <c r="N57" t="s">
        <v>59</v>
      </c>
      <c r="O57" t="s">
        <v>59</v>
      </c>
      <c r="R57" s="20">
        <f>VLOOKUP(+S:S,'FF4exp'!$C$11:$O$110,13)</f>
        <v>17</v>
      </c>
      <c r="S57" s="20">
        <f t="shared" si="1"/>
        <v>14906</v>
      </c>
      <c r="T57" s="20">
        <f>VLOOKUP(+U:U,'FF4exp'!$D$11:$O$110,12)</f>
        <v>13</v>
      </c>
      <c r="U57" s="20">
        <f t="shared" si="2"/>
        <v>7905</v>
      </c>
      <c r="V57" s="20">
        <f>VLOOKUP(+W:W,'FF4exp'!$G$11:$O$110,9)</f>
        <v>16</v>
      </c>
      <c r="W57" s="20">
        <f t="shared" si="5"/>
        <v>11295</v>
      </c>
      <c r="X57" s="20">
        <f>VLOOKUP(+Y:Y,'FF4exp'!$K$11:$O$110,5)</f>
        <v>1</v>
      </c>
      <c r="Y57" s="20">
        <f t="shared" si="10"/>
        <v>0</v>
      </c>
      <c r="Z57" s="20">
        <f>VLOOKUP(+AA:AA,'FF4exp'!$M$11:$O$110,3)</f>
        <v>29</v>
      </c>
      <c r="AA57" s="20">
        <f t="shared" si="12"/>
        <v>112777</v>
      </c>
      <c r="AB57" s="10">
        <f>VLOOKUP(+AC:AC,'FF4exp'!$B$11:$O$110,14)</f>
        <v>27</v>
      </c>
      <c r="AC57" s="10">
        <f t="shared" si="0"/>
        <v>104326</v>
      </c>
      <c r="AD57" s="10">
        <f>VLOOKUP(+AE:AE,'FF4exp'!$E$11:$O$110,11)</f>
        <v>27</v>
      </c>
      <c r="AE57" s="10">
        <f t="shared" si="4"/>
        <v>152348</v>
      </c>
      <c r="AF57" s="10">
        <f>VLOOKUP(+AG:AG,'FF4exp'!$F$11:$O$110,10)</f>
        <v>28</v>
      </c>
      <c r="AG57" s="10">
        <f t="shared" si="3"/>
        <v>100634</v>
      </c>
      <c r="AH57" s="10">
        <f>VLOOKUP(+AI:AI,'FF4exp'!$H$11:$O$110,8)</f>
        <v>28</v>
      </c>
      <c r="AI57" s="10">
        <f t="shared" si="6"/>
        <v>100857</v>
      </c>
      <c r="AJ57" s="10">
        <f>VLOOKUP(+AK:AK,'FF4exp'!$I$11:$O$110,7)</f>
        <v>29</v>
      </c>
      <c r="AK57" s="10">
        <f t="shared" si="8"/>
        <v>98682</v>
      </c>
      <c r="AL57" s="10">
        <f>VLOOKUP(+AM:AM,'FF4exp'!$J$11:$O$110,6)</f>
        <v>29</v>
      </c>
      <c r="AM57" s="10">
        <f t="shared" si="9"/>
        <v>98682</v>
      </c>
      <c r="AN57" s="10">
        <f>VLOOKUP(+AO:AO,'FF4exp'!$L$11:$O$110,4)</f>
        <v>29</v>
      </c>
      <c r="AO57" s="10">
        <f t="shared" si="11"/>
        <v>118949</v>
      </c>
    </row>
    <row r="58" spans="1:41" ht="13.5">
      <c r="A58" t="s">
        <v>63</v>
      </c>
      <c r="D58" s="17" t="s">
        <v>65</v>
      </c>
      <c r="R58" s="20">
        <f>VLOOKUP(+S:S,'FF4exp'!$C$11:$O$110,13)</f>
        <v>17</v>
      </c>
      <c r="S58" s="20">
        <f t="shared" si="1"/>
        <v>14906</v>
      </c>
      <c r="T58" s="20">
        <f>VLOOKUP(+U:U,'FF4exp'!$D$11:$O$110,12)</f>
        <v>13</v>
      </c>
      <c r="U58" s="20">
        <f t="shared" si="2"/>
        <v>7905</v>
      </c>
      <c r="V58" s="20">
        <f>VLOOKUP(+W:W,'FF4exp'!$G$11:$O$110,9)</f>
        <v>16</v>
      </c>
      <c r="W58" s="20">
        <f t="shared" si="5"/>
        <v>11295</v>
      </c>
      <c r="X58" s="20">
        <f>VLOOKUP(+Y:Y,'FF4exp'!$K$11:$O$110,5)</f>
        <v>1</v>
      </c>
      <c r="Y58" s="20">
        <f t="shared" si="10"/>
        <v>0</v>
      </c>
      <c r="Z58" s="20">
        <f>VLOOKUP(+AA:AA,'FF4exp'!$M$11:$O$110,3)</f>
        <v>29</v>
      </c>
      <c r="AA58" s="20">
        <f t="shared" si="12"/>
        <v>112777</v>
      </c>
      <c r="AB58" s="10">
        <f>VLOOKUP(+AC:AC,'FF4exp'!$B$11:$O$110,14)</f>
        <v>27</v>
      </c>
      <c r="AC58" s="10">
        <f t="shared" si="0"/>
        <v>104326</v>
      </c>
      <c r="AD58" s="10">
        <f>VLOOKUP(+AE:AE,'FF4exp'!$E$11:$O$110,11)</f>
        <v>27</v>
      </c>
      <c r="AE58" s="10">
        <f t="shared" si="4"/>
        <v>152348</v>
      </c>
      <c r="AF58" s="10">
        <f>VLOOKUP(+AG:AG,'FF4exp'!$F$11:$O$110,10)</f>
        <v>28</v>
      </c>
      <c r="AG58" s="10">
        <f t="shared" si="3"/>
        <v>100634</v>
      </c>
      <c r="AH58" s="10">
        <f>VLOOKUP(+AI:AI,'FF4exp'!$H$11:$O$110,8)</f>
        <v>28</v>
      </c>
      <c r="AI58" s="10">
        <f t="shared" si="6"/>
        <v>100857</v>
      </c>
      <c r="AJ58" s="10">
        <f>VLOOKUP(+AK:AK,'FF4exp'!$I$11:$O$110,7)</f>
        <v>29</v>
      </c>
      <c r="AK58" s="10">
        <f t="shared" si="8"/>
        <v>98682</v>
      </c>
      <c r="AL58" s="10">
        <f>VLOOKUP(+AM:AM,'FF4exp'!$J$11:$O$110,6)</f>
        <v>29</v>
      </c>
      <c r="AM58" s="10">
        <f t="shared" si="9"/>
        <v>98682</v>
      </c>
      <c r="AN58" s="10">
        <f>VLOOKUP(+AO:AO,'FF4exp'!$L$11:$O$110,4)</f>
        <v>29</v>
      </c>
      <c r="AO58" s="10">
        <f t="shared" si="11"/>
        <v>118949</v>
      </c>
    </row>
    <row r="59" spans="1:43" ht="13.5">
      <c r="A59" t="s">
        <v>77</v>
      </c>
      <c r="P59" t="s">
        <v>66</v>
      </c>
      <c r="R59" s="20">
        <f>VLOOKUP(+S:S,'FF4exp'!$C$11:$O$110,13)</f>
        <v>17</v>
      </c>
      <c r="S59" s="20">
        <f t="shared" si="1"/>
        <v>14906</v>
      </c>
      <c r="T59" s="20">
        <f>VLOOKUP(+U:U,'FF4exp'!$D$11:$O$110,12)</f>
        <v>13</v>
      </c>
      <c r="U59" s="20">
        <f t="shared" si="2"/>
        <v>7905</v>
      </c>
      <c r="V59" s="20">
        <f>VLOOKUP(+W:W,'FF4exp'!$G$11:$O$110,9)</f>
        <v>16</v>
      </c>
      <c r="W59" s="20">
        <f t="shared" si="5"/>
        <v>11295</v>
      </c>
      <c r="X59" s="20">
        <f>VLOOKUP(+Y:Y,'FF4exp'!$K$11:$O$110,5)</f>
        <v>1</v>
      </c>
      <c r="Y59" s="20">
        <f t="shared" si="10"/>
        <v>0</v>
      </c>
      <c r="Z59" s="20">
        <f>VLOOKUP(+AA:AA,'FF4exp'!$M$11:$O$110,3)</f>
        <v>29</v>
      </c>
      <c r="AA59" s="20">
        <f t="shared" si="12"/>
        <v>112777</v>
      </c>
      <c r="AB59" s="10">
        <f>VLOOKUP(+AC:AC,'FF4exp'!$B$11:$O$110,14)</f>
        <v>27</v>
      </c>
      <c r="AC59" s="10">
        <f t="shared" si="0"/>
        <v>104326</v>
      </c>
      <c r="AD59" s="10">
        <f>VLOOKUP(+AE:AE,'FF4exp'!$E$11:$O$110,11)</f>
        <v>27</v>
      </c>
      <c r="AE59" s="10">
        <f t="shared" si="4"/>
        <v>152348</v>
      </c>
      <c r="AF59" s="10">
        <f>VLOOKUP(+AG:AG,'FF4exp'!$F$11:$O$110,10)</f>
        <v>28</v>
      </c>
      <c r="AG59" s="10">
        <f t="shared" si="3"/>
        <v>100634</v>
      </c>
      <c r="AH59" s="10">
        <f>VLOOKUP(+AI:AI,'FF4exp'!$H$11:$O$110,8)</f>
        <v>28</v>
      </c>
      <c r="AI59" s="10">
        <f t="shared" si="6"/>
        <v>100857</v>
      </c>
      <c r="AJ59" s="10">
        <f>VLOOKUP(+AK:AK,'FF4exp'!$I$11:$O$110,7)</f>
        <v>29</v>
      </c>
      <c r="AK59" s="10">
        <f t="shared" si="8"/>
        <v>98682</v>
      </c>
      <c r="AL59" s="10">
        <f>VLOOKUP(+AM:AM,'FF4exp'!$J$11:$O$110,6)</f>
        <v>29</v>
      </c>
      <c r="AM59" s="10">
        <f t="shared" si="9"/>
        <v>98682</v>
      </c>
      <c r="AN59" s="10">
        <f>VLOOKUP(+AO:AO,'FF4exp'!$L$11:$O$110,4)</f>
        <v>29</v>
      </c>
      <c r="AO59" s="10">
        <f t="shared" si="11"/>
        <v>118949</v>
      </c>
      <c r="AP59" s="10">
        <f>VLOOKUP(+AQ:AQ,'FF4exp'!$N$11:$O$110,2)</f>
        <v>50</v>
      </c>
      <c r="AQ59" s="10">
        <v>1007865</v>
      </c>
    </row>
    <row r="60" spans="1:43" ht="13.5">
      <c r="A60" t="s">
        <v>88</v>
      </c>
      <c r="B60" s="24">
        <v>40000</v>
      </c>
      <c r="C60">
        <f>INT(+B:B/COUNTIF(D60:P60,"○"))</f>
        <v>40000</v>
      </c>
      <c r="D60" s="17" t="s">
        <v>59</v>
      </c>
      <c r="E60" s="18" t="s">
        <v>58</v>
      </c>
      <c r="F60" s="18" t="s">
        <v>58</v>
      </c>
      <c r="G60" s="23" t="s">
        <v>58</v>
      </c>
      <c r="H60" s="18" t="s">
        <v>58</v>
      </c>
      <c r="I60" t="s">
        <v>59</v>
      </c>
      <c r="J60" t="s">
        <v>59</v>
      </c>
      <c r="K60" t="s">
        <v>59</v>
      </c>
      <c r="L60" t="s">
        <v>59</v>
      </c>
      <c r="M60" t="s">
        <v>59</v>
      </c>
      <c r="N60" t="s">
        <v>59</v>
      </c>
      <c r="O60" t="s">
        <v>59</v>
      </c>
      <c r="P60" s="8" t="s">
        <v>60</v>
      </c>
      <c r="R60" s="20">
        <f>VLOOKUP(+S:S,'FF4exp'!$C$11:$O$110,13)</f>
        <v>24</v>
      </c>
      <c r="S60" s="20">
        <f t="shared" si="1"/>
        <v>54906</v>
      </c>
      <c r="T60" s="20">
        <f>VLOOKUP(+U:U,'FF4exp'!$D$11:$O$110,12)</f>
        <v>13</v>
      </c>
      <c r="U60" s="20">
        <f t="shared" si="2"/>
        <v>7905</v>
      </c>
      <c r="V60" s="20">
        <f>VLOOKUP(+W:W,'FF4exp'!$G$11:$O$110,9)</f>
        <v>16</v>
      </c>
      <c r="W60" s="20">
        <f t="shared" si="5"/>
        <v>11295</v>
      </c>
      <c r="X60" s="20">
        <f>VLOOKUP(+Y:Y,'FF4exp'!$K$11:$O$110,5)</f>
        <v>1</v>
      </c>
      <c r="Y60" s="20">
        <f t="shared" si="10"/>
        <v>0</v>
      </c>
      <c r="Z60" s="20">
        <f>VLOOKUP(+AA:AA,'FF4exp'!$M$11:$O$110,3)</f>
        <v>29</v>
      </c>
      <c r="AA60" s="20">
        <f t="shared" si="12"/>
        <v>112777</v>
      </c>
      <c r="AB60" s="10">
        <f>VLOOKUP(+AC:AC,'FF4exp'!$B$11:$O$110,14)</f>
        <v>30</v>
      </c>
      <c r="AC60" s="10">
        <f t="shared" si="0"/>
        <v>144326</v>
      </c>
      <c r="AD60" s="10">
        <f>VLOOKUP(+AE:AE,'FF4exp'!$E$11:$O$110,11)</f>
        <v>30</v>
      </c>
      <c r="AE60" s="10">
        <f t="shared" si="4"/>
        <v>192348</v>
      </c>
      <c r="AF60" s="10">
        <f>VLOOKUP(+AG:AG,'FF4exp'!$F$11:$O$110,10)</f>
        <v>31</v>
      </c>
      <c r="AG60" s="10">
        <f t="shared" si="3"/>
        <v>140634</v>
      </c>
      <c r="AH60" s="10">
        <f>VLOOKUP(+AI:AI,'FF4exp'!$H$11:$O$110,8)</f>
        <v>31</v>
      </c>
      <c r="AI60" s="10">
        <f t="shared" si="6"/>
        <v>140857</v>
      </c>
      <c r="AJ60" s="10">
        <f>VLOOKUP(+AK:AK,'FF4exp'!$I$11:$O$110,7)</f>
        <v>32</v>
      </c>
      <c r="AK60" s="10">
        <f t="shared" si="8"/>
        <v>138682</v>
      </c>
      <c r="AL60" s="10">
        <f>VLOOKUP(+AM:AM,'FF4exp'!$J$11:$O$110,6)</f>
        <v>32</v>
      </c>
      <c r="AM60" s="10">
        <f t="shared" si="9"/>
        <v>138682</v>
      </c>
      <c r="AN60" s="10">
        <f>VLOOKUP(+AO:AO,'FF4exp'!$L$11:$O$110,4)</f>
        <v>31</v>
      </c>
      <c r="AO60" s="10">
        <f t="shared" si="11"/>
        <v>158949</v>
      </c>
      <c r="AP60" s="10">
        <f>VLOOKUP(+AQ:AQ,'FF4exp'!$N$11:$O$110,2)</f>
        <v>50</v>
      </c>
      <c r="AQ60" s="10">
        <f aca="true" t="shared" si="13" ref="AQ60:AQ66">AQ59+IF(OR(+P$1:P$65536="○",+P$1:P$65536="離"),+$C:$C)</f>
        <v>1047865</v>
      </c>
    </row>
    <row r="61" spans="1:43" ht="13.5">
      <c r="A61" t="s">
        <v>105</v>
      </c>
      <c r="B61" s="26">
        <f>MOD(50000*335,2^24)-2^24</f>
        <v>-27216</v>
      </c>
      <c r="C61">
        <f>INT(+B:B/COUNTIF(D61:P61,"○"))</f>
        <v>-27216</v>
      </c>
      <c r="D61" s="17" t="s">
        <v>59</v>
      </c>
      <c r="E61" s="18" t="s">
        <v>58</v>
      </c>
      <c r="F61" s="18" t="s">
        <v>58</v>
      </c>
      <c r="G61" s="23" t="s">
        <v>58</v>
      </c>
      <c r="H61" s="18" t="s">
        <v>60</v>
      </c>
      <c r="I61" t="s">
        <v>59</v>
      </c>
      <c r="J61" t="s">
        <v>59</v>
      </c>
      <c r="K61" t="s">
        <v>59</v>
      </c>
      <c r="L61" t="s">
        <v>59</v>
      </c>
      <c r="M61" t="s">
        <v>59</v>
      </c>
      <c r="N61" t="s">
        <v>59</v>
      </c>
      <c r="O61" t="s">
        <v>59</v>
      </c>
      <c r="P61" s="8" t="s">
        <v>58</v>
      </c>
      <c r="R61" s="20">
        <f>VLOOKUP(+S:S,'FF4exp'!$C$11:$O$110,13)</f>
        <v>20</v>
      </c>
      <c r="S61" s="20">
        <f t="shared" si="1"/>
        <v>27690</v>
      </c>
      <c r="T61" s="20">
        <f>VLOOKUP(+U:U,'FF4exp'!$D$11:$O$110,12)</f>
        <v>13</v>
      </c>
      <c r="U61" s="20">
        <f t="shared" si="2"/>
        <v>7905</v>
      </c>
      <c r="V61" s="20">
        <f>VLOOKUP(+W:W,'FF4exp'!$G$11:$O$110,9)</f>
        <v>16</v>
      </c>
      <c r="W61" s="20">
        <f t="shared" si="5"/>
        <v>11295</v>
      </c>
      <c r="X61" s="20">
        <f>VLOOKUP(+Y:Y,'FF4exp'!$K$11:$O$110,5)</f>
        <v>1</v>
      </c>
      <c r="Y61" s="20">
        <f t="shared" si="10"/>
        <v>0</v>
      </c>
      <c r="Z61" s="20">
        <f>VLOOKUP(+AA:AA,'FF4exp'!$M$11:$O$110,3)</f>
        <v>27</v>
      </c>
      <c r="AA61" s="20">
        <f t="shared" si="12"/>
        <v>85561</v>
      </c>
      <c r="AB61" s="10">
        <f>VLOOKUP(+AC:AC,'FF4exp'!$B$11:$O$110,14)</f>
        <v>28</v>
      </c>
      <c r="AC61" s="10">
        <f t="shared" si="0"/>
        <v>117110</v>
      </c>
      <c r="AD61" s="10">
        <f>VLOOKUP(+AE:AE,'FF4exp'!$E$11:$O$110,11)</f>
        <v>28</v>
      </c>
      <c r="AE61" s="10">
        <f t="shared" si="4"/>
        <v>165132</v>
      </c>
      <c r="AF61" s="10">
        <f>VLOOKUP(+AG:AG,'FF4exp'!$F$11:$O$110,10)</f>
        <v>29</v>
      </c>
      <c r="AG61" s="10">
        <f t="shared" si="3"/>
        <v>113418</v>
      </c>
      <c r="AH61" s="10">
        <f>VLOOKUP(+AI:AI,'FF4exp'!$H$11:$O$110,8)</f>
        <v>29</v>
      </c>
      <c r="AI61" s="10">
        <f t="shared" si="6"/>
        <v>113641</v>
      </c>
      <c r="AJ61" s="10">
        <f>VLOOKUP(+AK:AK,'FF4exp'!$I$11:$O$110,7)</f>
        <v>30</v>
      </c>
      <c r="AK61" s="10">
        <f t="shared" si="8"/>
        <v>111466</v>
      </c>
      <c r="AL61" s="10">
        <f>VLOOKUP(+AM:AM,'FF4exp'!$J$11:$O$110,6)</f>
        <v>30</v>
      </c>
      <c r="AM61" s="10">
        <f t="shared" si="9"/>
        <v>111466</v>
      </c>
      <c r="AN61" s="10">
        <f>VLOOKUP(+AO:AO,'FF4exp'!$L$11:$O$110,4)</f>
        <v>30</v>
      </c>
      <c r="AO61" s="10">
        <f t="shared" si="11"/>
        <v>131733</v>
      </c>
      <c r="AP61" s="10">
        <f>VLOOKUP(+AQ:AQ,'FF4exp'!$N$11:$O$110,2)</f>
        <v>50</v>
      </c>
      <c r="AQ61" s="10">
        <f t="shared" si="13"/>
        <v>1047865</v>
      </c>
    </row>
    <row r="62" spans="1:43" ht="13.5">
      <c r="A62" t="s">
        <v>85</v>
      </c>
      <c r="P62" t="s">
        <v>65</v>
      </c>
      <c r="R62" s="20">
        <f>VLOOKUP(+S:S,'FF4exp'!$C$11:$O$110,13)</f>
        <v>20</v>
      </c>
      <c r="S62" s="20">
        <f t="shared" si="1"/>
        <v>27690</v>
      </c>
      <c r="T62" s="20">
        <f>VLOOKUP(+U:U,'FF4exp'!$D$11:$O$110,12)</f>
        <v>13</v>
      </c>
      <c r="U62" s="20">
        <f t="shared" si="2"/>
        <v>7905</v>
      </c>
      <c r="V62" s="20">
        <f>VLOOKUP(+W:W,'FF4exp'!$G$11:$O$110,9)</f>
        <v>16</v>
      </c>
      <c r="W62" s="20">
        <f t="shared" si="5"/>
        <v>11295</v>
      </c>
      <c r="X62" s="20">
        <f>VLOOKUP(+Y:Y,'FF4exp'!$K$11:$O$110,5)</f>
        <v>1</v>
      </c>
      <c r="Y62" s="20">
        <f t="shared" si="10"/>
        <v>0</v>
      </c>
      <c r="Z62" s="20">
        <f>VLOOKUP(+AA:AA,'FF4exp'!$M$11:$O$110,3)</f>
        <v>27</v>
      </c>
      <c r="AA62" s="20">
        <f t="shared" si="12"/>
        <v>85561</v>
      </c>
      <c r="AB62" s="10">
        <f>VLOOKUP(+AC:AC,'FF4exp'!$B$11:$O$110,14)</f>
        <v>28</v>
      </c>
      <c r="AC62" s="10">
        <f t="shared" si="0"/>
        <v>117110</v>
      </c>
      <c r="AD62" s="10">
        <f>VLOOKUP(+AE:AE,'FF4exp'!$E$11:$O$110,11)</f>
        <v>28</v>
      </c>
      <c r="AE62" s="10">
        <f t="shared" si="4"/>
        <v>165132</v>
      </c>
      <c r="AF62" s="10">
        <f>VLOOKUP(+AG:AG,'FF4exp'!$F$11:$O$110,10)</f>
        <v>29</v>
      </c>
      <c r="AG62" s="10">
        <f t="shared" si="3"/>
        <v>113418</v>
      </c>
      <c r="AH62" s="10">
        <f>VLOOKUP(+AI:AI,'FF4exp'!$H$11:$O$110,8)</f>
        <v>29</v>
      </c>
      <c r="AI62" s="10">
        <f t="shared" si="6"/>
        <v>113641</v>
      </c>
      <c r="AJ62" s="10">
        <f>VLOOKUP(+AK:AK,'FF4exp'!$I$11:$O$110,7)</f>
        <v>30</v>
      </c>
      <c r="AK62" s="10">
        <f t="shared" si="8"/>
        <v>111466</v>
      </c>
      <c r="AL62" s="10">
        <f>VLOOKUP(+AM:AM,'FF4exp'!$J$11:$O$110,6)</f>
        <v>30</v>
      </c>
      <c r="AM62" s="10">
        <f t="shared" si="9"/>
        <v>111466</v>
      </c>
      <c r="AN62" s="10">
        <f>VLOOKUP(+AO:AO,'FF4exp'!$L$11:$O$110,4)</f>
        <v>30</v>
      </c>
      <c r="AO62" s="10">
        <f t="shared" si="11"/>
        <v>131733</v>
      </c>
      <c r="AP62" s="10">
        <f>VLOOKUP(+AQ:AQ,'FF4exp'!$N$11:$O$110,2)</f>
        <v>50</v>
      </c>
      <c r="AQ62" s="10">
        <f t="shared" si="13"/>
        <v>1047865</v>
      </c>
    </row>
    <row r="63" spans="1:43" ht="13.5">
      <c r="A63" t="s">
        <v>81</v>
      </c>
      <c r="D63" s="17" t="s">
        <v>66</v>
      </c>
      <c r="R63" s="20">
        <f>VLOOKUP(+S:S,'FF4exp'!$C$11:$O$110,13)</f>
        <v>20</v>
      </c>
      <c r="S63" s="20">
        <f t="shared" si="1"/>
        <v>27690</v>
      </c>
      <c r="T63" s="20">
        <f>VLOOKUP(+U:U,'FF4exp'!$D$11:$O$110,12)</f>
        <v>13</v>
      </c>
      <c r="U63" s="20">
        <f t="shared" si="2"/>
        <v>7905</v>
      </c>
      <c r="V63" s="20">
        <f>VLOOKUP(+W:W,'FF4exp'!$G$11:$O$110,9)</f>
        <v>16</v>
      </c>
      <c r="W63" s="20">
        <f t="shared" si="5"/>
        <v>11295</v>
      </c>
      <c r="X63" s="20">
        <f>VLOOKUP(+Y:Y,'FF4exp'!$K$11:$O$110,5)</f>
        <v>1</v>
      </c>
      <c r="Y63" s="20">
        <f t="shared" si="10"/>
        <v>0</v>
      </c>
      <c r="Z63" s="20">
        <f>VLOOKUP(+AA:AA,'FF4exp'!$M$11:$O$110,3)</f>
        <v>27</v>
      </c>
      <c r="AA63" s="20">
        <f t="shared" si="12"/>
        <v>85561</v>
      </c>
      <c r="AB63" s="10">
        <f>VLOOKUP(+AC:AC,'FF4exp'!$B$11:$O$110,14)</f>
        <v>28</v>
      </c>
      <c r="AC63" s="10">
        <f t="shared" si="0"/>
        <v>117110</v>
      </c>
      <c r="AD63" s="10">
        <f>VLOOKUP(+AE:AE,'FF4exp'!$E$11:$O$110,11)</f>
        <v>28</v>
      </c>
      <c r="AE63" s="10">
        <f t="shared" si="4"/>
        <v>165132</v>
      </c>
      <c r="AF63" s="10">
        <f>VLOOKUP(+AG:AG,'FF4exp'!$F$11:$O$110,10)</f>
        <v>29</v>
      </c>
      <c r="AG63" s="10">
        <f t="shared" si="3"/>
        <v>113418</v>
      </c>
      <c r="AH63" s="10">
        <f>VLOOKUP(+AI:AI,'FF4exp'!$H$11:$O$110,8)</f>
        <v>29</v>
      </c>
      <c r="AI63" s="10">
        <f t="shared" si="6"/>
        <v>113641</v>
      </c>
      <c r="AJ63" s="10">
        <f>VLOOKUP(+AK:AK,'FF4exp'!$I$11:$O$110,7)</f>
        <v>30</v>
      </c>
      <c r="AK63" s="10">
        <f t="shared" si="8"/>
        <v>111466</v>
      </c>
      <c r="AL63" s="10">
        <f>VLOOKUP(+AM:AM,'FF4exp'!$J$11:$O$110,6)</f>
        <v>30</v>
      </c>
      <c r="AM63" s="10">
        <f t="shared" si="9"/>
        <v>111466</v>
      </c>
      <c r="AN63" s="10">
        <f>VLOOKUP(+AO:AO,'FF4exp'!$L$11:$O$110,4)</f>
        <v>30</v>
      </c>
      <c r="AO63" s="10">
        <f t="shared" si="11"/>
        <v>131733</v>
      </c>
      <c r="AP63" s="10">
        <f>VLOOKUP(+AQ:AQ,'FF4exp'!$N$11:$O$110,2)</f>
        <v>50</v>
      </c>
      <c r="AQ63" s="10">
        <f t="shared" si="13"/>
        <v>1047865</v>
      </c>
    </row>
    <row r="64" spans="1:43" ht="13.5">
      <c r="A64" t="s">
        <v>104</v>
      </c>
      <c r="B64">
        <v>50000</v>
      </c>
      <c r="C64">
        <f>INT(+B:B/COUNTIF(D64:P64,"○"))</f>
        <v>25000</v>
      </c>
      <c r="D64" s="18" t="s">
        <v>60</v>
      </c>
      <c r="E64" s="18" t="s">
        <v>58</v>
      </c>
      <c r="F64" s="18" t="s">
        <v>58</v>
      </c>
      <c r="G64" s="23" t="s">
        <v>58</v>
      </c>
      <c r="H64" s="18" t="s">
        <v>60</v>
      </c>
      <c r="I64" t="s">
        <v>59</v>
      </c>
      <c r="J64" t="s">
        <v>59</v>
      </c>
      <c r="K64" t="s">
        <v>59</v>
      </c>
      <c r="L64" t="s">
        <v>59</v>
      </c>
      <c r="M64" t="s">
        <v>59</v>
      </c>
      <c r="N64" t="s">
        <v>59</v>
      </c>
      <c r="O64" t="s">
        <v>59</v>
      </c>
      <c r="P64" t="s">
        <v>59</v>
      </c>
      <c r="R64" s="20">
        <f>VLOOKUP(+S:S,'FF4exp'!$C$11:$O$110,13)</f>
        <v>24</v>
      </c>
      <c r="S64" s="20">
        <f t="shared" si="1"/>
        <v>52690</v>
      </c>
      <c r="T64" s="20">
        <f>VLOOKUP(+U:U,'FF4exp'!$D$11:$O$110,12)</f>
        <v>13</v>
      </c>
      <c r="U64" s="20">
        <f t="shared" si="2"/>
        <v>7905</v>
      </c>
      <c r="V64" s="20">
        <f>VLOOKUP(+W:W,'FF4exp'!$G$11:$O$110,9)</f>
        <v>16</v>
      </c>
      <c r="W64" s="20">
        <f t="shared" si="5"/>
        <v>11295</v>
      </c>
      <c r="X64" s="20">
        <f>VLOOKUP(+Y:Y,'FF4exp'!$K$11:$O$110,5)</f>
        <v>1</v>
      </c>
      <c r="Y64" s="20">
        <f t="shared" si="10"/>
        <v>0</v>
      </c>
      <c r="Z64" s="20">
        <f>VLOOKUP(+AA:AA,'FF4exp'!$M$11:$O$110,3)</f>
        <v>29</v>
      </c>
      <c r="AA64" s="20">
        <f t="shared" si="12"/>
        <v>110561</v>
      </c>
      <c r="AB64" s="10">
        <f>VLOOKUP(+AC:AC,'FF4exp'!$B$11:$O$110,14)</f>
        <v>30</v>
      </c>
      <c r="AC64" s="10">
        <f t="shared" si="0"/>
        <v>142110</v>
      </c>
      <c r="AD64" s="10">
        <f>VLOOKUP(+AE:AE,'FF4exp'!$E$11:$O$110,11)</f>
        <v>29</v>
      </c>
      <c r="AE64" s="10">
        <f t="shared" si="4"/>
        <v>190132</v>
      </c>
      <c r="AF64" s="10">
        <f>VLOOKUP(+AG:AG,'FF4exp'!$F$11:$O$110,10)</f>
        <v>31</v>
      </c>
      <c r="AG64" s="10">
        <f t="shared" si="3"/>
        <v>138418</v>
      </c>
      <c r="AH64" s="10">
        <f>VLOOKUP(+AI:AI,'FF4exp'!$H$11:$O$110,8)</f>
        <v>31</v>
      </c>
      <c r="AI64" s="10">
        <f t="shared" si="6"/>
        <v>138641</v>
      </c>
      <c r="AJ64" s="10">
        <f>VLOOKUP(+AK:AK,'FF4exp'!$I$11:$O$110,7)</f>
        <v>32</v>
      </c>
      <c r="AK64" s="10">
        <f t="shared" si="8"/>
        <v>136466</v>
      </c>
      <c r="AL64" s="10">
        <f>VLOOKUP(+AM:AM,'FF4exp'!$J$11:$O$110,6)</f>
        <v>32</v>
      </c>
      <c r="AM64" s="10">
        <f t="shared" si="9"/>
        <v>136466</v>
      </c>
      <c r="AN64" s="10">
        <f>VLOOKUP(+AO:AO,'FF4exp'!$L$11:$O$110,4)</f>
        <v>31</v>
      </c>
      <c r="AO64" s="10">
        <f t="shared" si="11"/>
        <v>156733</v>
      </c>
      <c r="AP64" s="10">
        <f>VLOOKUP(+AQ:AQ,'FF4exp'!$N$11:$O$110,2)</f>
        <v>50</v>
      </c>
      <c r="AQ64" s="10">
        <f t="shared" si="13"/>
        <v>1072865</v>
      </c>
    </row>
    <row r="65" spans="18:43" ht="13.5">
      <c r="R65" s="20">
        <f>VLOOKUP(+S:S,'FF4exp'!$C$11:$O$110,13)</f>
        <v>24</v>
      </c>
      <c r="S65" s="20">
        <f t="shared" si="1"/>
        <v>52690</v>
      </c>
      <c r="T65" s="20">
        <f>VLOOKUP(+U:U,'FF4exp'!$D$11:$O$110,12)</f>
        <v>13</v>
      </c>
      <c r="U65" s="20">
        <f t="shared" si="2"/>
        <v>7905</v>
      </c>
      <c r="V65" s="20">
        <f>VLOOKUP(+W:W,'FF4exp'!$G$11:$O$110,9)</f>
        <v>16</v>
      </c>
      <c r="W65" s="20">
        <f t="shared" si="5"/>
        <v>11295</v>
      </c>
      <c r="X65" s="20">
        <f>VLOOKUP(+Y:Y,'FF4exp'!$K$11:$O$110,5)</f>
        <v>1</v>
      </c>
      <c r="Y65" s="20">
        <f t="shared" si="10"/>
        <v>0</v>
      </c>
      <c r="Z65" s="20">
        <f>VLOOKUP(+AA:AA,'FF4exp'!$M$11:$O$110,3)</f>
        <v>29</v>
      </c>
      <c r="AA65" s="20">
        <f t="shared" si="12"/>
        <v>110561</v>
      </c>
      <c r="AB65" s="10">
        <f>VLOOKUP(+AC:AC,'FF4exp'!$B$11:$O$110,14)</f>
        <v>30</v>
      </c>
      <c r="AC65" s="10">
        <f t="shared" si="0"/>
        <v>142110</v>
      </c>
      <c r="AD65" s="10">
        <f>VLOOKUP(+AE:AE,'FF4exp'!$E$11:$O$110,11)</f>
        <v>29</v>
      </c>
      <c r="AE65" s="10">
        <f t="shared" si="4"/>
        <v>190132</v>
      </c>
      <c r="AF65" s="10">
        <f>VLOOKUP(+AG:AG,'FF4exp'!$F$11:$O$110,10)</f>
        <v>31</v>
      </c>
      <c r="AG65" s="10">
        <f t="shared" si="3"/>
        <v>138418</v>
      </c>
      <c r="AH65" s="10">
        <f>VLOOKUP(+AI:AI,'FF4exp'!$H$11:$O$110,8)</f>
        <v>31</v>
      </c>
      <c r="AI65" s="10">
        <f t="shared" si="6"/>
        <v>138641</v>
      </c>
      <c r="AJ65" s="10">
        <f>VLOOKUP(+AK:AK,'FF4exp'!$I$11:$O$110,7)</f>
        <v>32</v>
      </c>
      <c r="AK65" s="10">
        <f t="shared" si="8"/>
        <v>136466</v>
      </c>
      <c r="AL65" s="10">
        <f>VLOOKUP(+AM:AM,'FF4exp'!$J$11:$O$110,6)</f>
        <v>32</v>
      </c>
      <c r="AM65" s="10">
        <f t="shared" si="9"/>
        <v>136466</v>
      </c>
      <c r="AN65" s="10">
        <f>VLOOKUP(+AO:AO,'FF4exp'!$L$11:$O$110,4)</f>
        <v>31</v>
      </c>
      <c r="AO65" s="10">
        <f t="shared" si="11"/>
        <v>156733</v>
      </c>
      <c r="AP65" s="10">
        <f>VLOOKUP(+AQ:AQ,'FF4exp'!$N$11:$O$110,2)</f>
        <v>50</v>
      </c>
      <c r="AQ65" s="10">
        <f t="shared" si="13"/>
        <v>1072865</v>
      </c>
    </row>
    <row r="66" spans="18:43" ht="13.5">
      <c r="R66" s="20">
        <f>VLOOKUP(+S:S,'FF4exp'!$C$11:$O$110,13)</f>
        <v>24</v>
      </c>
      <c r="S66" s="20">
        <f t="shared" si="1"/>
        <v>52690</v>
      </c>
      <c r="T66" s="20">
        <f>VLOOKUP(+U:U,'FF4exp'!$D$11:$O$110,12)</f>
        <v>13</v>
      </c>
      <c r="U66" s="20">
        <f t="shared" si="2"/>
        <v>7905</v>
      </c>
      <c r="V66" s="20">
        <f>VLOOKUP(+W:W,'FF4exp'!$G$11:$O$110,9)</f>
        <v>16</v>
      </c>
      <c r="W66" s="20">
        <f t="shared" si="5"/>
        <v>11295</v>
      </c>
      <c r="X66" s="20">
        <f>VLOOKUP(+Y:Y,'FF4exp'!$K$11:$O$110,5)</f>
        <v>1</v>
      </c>
      <c r="Y66" s="20">
        <f t="shared" si="10"/>
        <v>0</v>
      </c>
      <c r="Z66" s="20">
        <f>VLOOKUP(+AA:AA,'FF4exp'!$M$11:$O$110,3)</f>
        <v>29</v>
      </c>
      <c r="AA66" s="20">
        <f t="shared" si="12"/>
        <v>110561</v>
      </c>
      <c r="AB66" s="10">
        <f>VLOOKUP(+AC:AC,'FF4exp'!$B$11:$O$110,14)</f>
        <v>30</v>
      </c>
      <c r="AC66" s="10">
        <f t="shared" si="0"/>
        <v>142110</v>
      </c>
      <c r="AD66" s="10">
        <f>VLOOKUP(+AE:AE,'FF4exp'!$E$11:$O$110,11)</f>
        <v>29</v>
      </c>
      <c r="AE66" s="10">
        <f t="shared" si="4"/>
        <v>190132</v>
      </c>
      <c r="AF66" s="10">
        <f>VLOOKUP(+AG:AG,'FF4exp'!$F$11:$O$110,10)</f>
        <v>31</v>
      </c>
      <c r="AG66" s="10">
        <f t="shared" si="3"/>
        <v>138418</v>
      </c>
      <c r="AH66" s="10">
        <f>VLOOKUP(+AI:AI,'FF4exp'!$H$11:$O$110,8)</f>
        <v>31</v>
      </c>
      <c r="AI66" s="10">
        <f t="shared" si="6"/>
        <v>138641</v>
      </c>
      <c r="AJ66" s="10">
        <f>VLOOKUP(+AK:AK,'FF4exp'!$I$11:$O$110,7)</f>
        <v>32</v>
      </c>
      <c r="AK66" s="10">
        <f t="shared" si="8"/>
        <v>136466</v>
      </c>
      <c r="AL66" s="10">
        <f>VLOOKUP(+AM:AM,'FF4exp'!$J$11:$O$110,6)</f>
        <v>32</v>
      </c>
      <c r="AM66" s="10">
        <f t="shared" si="9"/>
        <v>136466</v>
      </c>
      <c r="AN66" s="10">
        <f>VLOOKUP(+AO:AO,'FF4exp'!$L$11:$O$110,4)</f>
        <v>31</v>
      </c>
      <c r="AO66" s="10">
        <f t="shared" si="11"/>
        <v>156733</v>
      </c>
      <c r="AP66" s="10">
        <f>VLOOKUP(+AQ:AQ,'FF4exp'!$N$11:$O$110,2)</f>
        <v>50</v>
      </c>
      <c r="AQ66" s="10">
        <f t="shared" si="13"/>
        <v>1072865</v>
      </c>
    </row>
    <row r="67" spans="1:43" ht="13.5">
      <c r="A67" s="1" t="s">
        <v>2</v>
      </c>
      <c r="B67" s="1">
        <f>SUM(R66,T66,V66,X66,Z66)</f>
        <v>83</v>
      </c>
      <c r="Q67" t="s">
        <v>4</v>
      </c>
      <c r="S67" s="20">
        <f ca="1">OFFSET('FF4exp'!$A$11,R66,S$2,1,1)-S66</f>
        <v>2860</v>
      </c>
      <c r="U67" s="20">
        <f ca="1">OFFSET('FF4exp'!$A$11,T66,U$2,1,1)-U66</f>
        <v>784</v>
      </c>
      <c r="W67" s="20">
        <f ca="1">OFFSET('FF4exp'!$A$11,V66,W$2,1,1)-W66</f>
        <v>2623</v>
      </c>
      <c r="Y67" s="20">
        <f ca="1">OFFSET('FF4exp'!$A$11,X66,Y$2,1,1)-Y66</f>
        <v>23</v>
      </c>
      <c r="AA67" s="20">
        <f ca="1">OFFSET('FF4exp'!$A$11,Z66,AA$2,1,1)-AA66</f>
        <v>12089</v>
      </c>
      <c r="AC67" s="22">
        <f ca="1">OFFSET('FF4exp'!$A$11,AB66,AC$2,1,1)-AC66</f>
        <v>14713</v>
      </c>
      <c r="AE67" s="22">
        <f ca="1">OFFSET('FF4exp'!$A$11,AD66,AE$2,1,1)-AE66</f>
        <v>415</v>
      </c>
      <c r="AG67" s="22">
        <f ca="1">OFFSET('FF4exp'!$A$11,AF66,AG$2,1,1)-AG66</f>
        <v>8711</v>
      </c>
      <c r="AI67" s="22">
        <f ca="1">OFFSET('FF4exp'!$A$11,AH66,AI$2,1,1)-AI66</f>
        <v>16104</v>
      </c>
      <c r="AK67" s="22">
        <f ca="1">OFFSET('FF4exp'!$A$11,AJ66,AK$2,1,1)-AK66</f>
        <v>17038</v>
      </c>
      <c r="AM67" s="22">
        <f ca="1">OFFSET('FF4exp'!$A$11,AL66,AM$2,1,1)-AM66</f>
        <v>17058</v>
      </c>
      <c r="AO67" s="22">
        <f ca="1">OFFSET('FF4exp'!$A$11,AN66,AO$2,1,1)-AO66</f>
        <v>2907</v>
      </c>
      <c r="AQ67" s="22">
        <f ca="1">OFFSET('FF4exp'!$A$11,AP66,AQ$2,1,1)-AQ66</f>
        <v>17243</v>
      </c>
    </row>
    <row r="68" spans="1:43" ht="13.5">
      <c r="A68" s="1" t="s">
        <v>3</v>
      </c>
      <c r="B68" s="1">
        <f>B67/5</f>
        <v>16.6</v>
      </c>
      <c r="C68" s="1"/>
      <c r="Q68" t="s">
        <v>5</v>
      </c>
      <c r="S68" s="20">
        <f ca="1">S66-OFFSET('FF4exp'!$A$10,R66,S$2,1,1)</f>
        <v>5015</v>
      </c>
      <c r="U68" s="20">
        <f ca="1">U66-OFFSET('FF4exp'!$A$10,T66,U$2,1,1)</f>
        <v>1142</v>
      </c>
      <c r="W68" s="20">
        <f ca="1">W66-OFFSET('FF4exp'!$A$10,V66,W$2,1,1)</f>
        <v>150</v>
      </c>
      <c r="Y68" s="20">
        <f ca="1">Y66-OFFSET('FF4exp'!$A$10,X66,Y$2,1,1)</f>
        <v>0</v>
      </c>
      <c r="AA68" s="20">
        <f ca="1">AA66-OFFSET('FF4exp'!$A$10,Z66,AA$2,1,1)</f>
        <v>1831</v>
      </c>
      <c r="AC68" s="22">
        <f ca="1">AC66-OFFSET('FF4exp'!$A$10,AB66,AC$2,1,1)</f>
        <v>3989</v>
      </c>
      <c r="AE68" s="22">
        <f ca="1">AE66-OFFSET('FF4exp'!$A$10,AD66,AE$2,1,1)</f>
        <v>19472</v>
      </c>
      <c r="AG68" s="22">
        <f ca="1">AG66-OFFSET('FF4exp'!$A$10,AF66,AG$2,1,1)</f>
        <v>8375</v>
      </c>
      <c r="AI68" s="22">
        <f ca="1">AI66-OFFSET('FF4exp'!$A$10,AH66,AI$2,1,1)</f>
        <v>1846</v>
      </c>
      <c r="AK68" s="22">
        <f ca="1">AK66-OFFSET('FF4exp'!$A$10,AJ66,AK$2,1,1)</f>
        <v>182</v>
      </c>
      <c r="AM68" s="22">
        <f ca="1">AM66-OFFSET('FF4exp'!$A$10,AL66,AM$2,1,1)</f>
        <v>162</v>
      </c>
      <c r="AO68" s="22">
        <f ca="1">AO66-OFFSET('FF4exp'!$A$10,AN66,AO$2,1,1)</f>
        <v>15499</v>
      </c>
      <c r="AQ68" s="22">
        <f ca="1">AQ66-OFFSET('FF4exp'!$A$10,AP66,AQ$2,1,1)</f>
        <v>65000</v>
      </c>
    </row>
  </sheetData>
  <sheetProtection/>
  <dataValidations count="6">
    <dataValidation type="list" allowBlank="1" showInputMessage="1" showErrorMessage="1" sqref="B60">
      <formula1>"40000,62500"</formula1>
    </dataValidation>
    <dataValidation type="list" allowBlank="1" showInputMessage="1" showErrorMessage="1" sqref="B40">
      <formula1>"1000,6000"</formula1>
    </dataValidation>
    <dataValidation type="list" showInputMessage="1" showErrorMessage="1" sqref="K51 J18:J20 K19:K20 K38:L38 K42:N42 K45:N45 M32:N33 I53:O57 D40:F41 I14 D14 I12 F24:F29 K62 I16:J16 I32:K33 I24:L29 I22:L22 D16 E44 D32:F33 I36:N37 I40:O41 I44:O44 I46:O46 I48:O50 D36:F37 D46:E46 I19 D22 D53:D57 D24:D29 D19:D20 D60:D61 I60:P61 D64:F64 H64:P64">
      <formula1>"×,離,○,,"</formula1>
    </dataValidation>
    <dataValidation type="list" showInputMessage="1" showErrorMessage="1" sqref="I20">
      <formula1>"×,離,○,－,"</formula1>
    </dataValidation>
    <dataValidation type="list" showInputMessage="1" showErrorMessage="1" sqref="D12 E16 E19 E22:F22 E60:H61 G36:G37 F44:G44 D44 F46:G46 D48:G50 G64 G40:G41 E53:H57">
      <formula1>"×,○,離,"</formula1>
    </dataValidation>
    <dataValidation type="list" showInputMessage="1" showErrorMessage="1" sqref="E20 E24:E29">
      <formula1>"×,○,－,離,"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63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8" sqref="B48"/>
    </sheetView>
  </sheetViews>
  <sheetFormatPr defaultColWidth="9.00390625" defaultRowHeight="13.5"/>
  <cols>
    <col min="1" max="1" width="25.625" style="0" customWidth="1"/>
    <col min="2" max="3" width="5.625" style="0" customWidth="1"/>
    <col min="4" max="8" width="3.375" style="17" customWidth="1"/>
    <col min="9" max="16" width="3.375" style="0" customWidth="1"/>
    <col min="17" max="17" width="3.625" style="0" customWidth="1"/>
    <col min="18" max="18" width="3.375" style="20" customWidth="1"/>
    <col min="19" max="19" width="6.625" style="20" customWidth="1"/>
    <col min="20" max="20" width="3.375" style="20" customWidth="1"/>
    <col min="21" max="21" width="6.625" style="20" customWidth="1"/>
    <col min="22" max="22" width="3.375" style="20" customWidth="1"/>
    <col min="23" max="23" width="6.625" style="20" customWidth="1"/>
    <col min="24" max="24" width="3.375" style="20" customWidth="1"/>
    <col min="25" max="25" width="6.625" style="20" customWidth="1"/>
    <col min="26" max="26" width="3.375" style="20" customWidth="1"/>
    <col min="27" max="27" width="6.625" style="20" customWidth="1"/>
    <col min="28" max="28" width="3.375" style="10" customWidth="1"/>
    <col min="29" max="29" width="6.625" style="10" customWidth="1"/>
    <col min="30" max="30" width="3.375" style="10" customWidth="1"/>
    <col min="31" max="31" width="6.625" style="10" customWidth="1"/>
    <col min="32" max="32" width="3.375" style="10" customWidth="1"/>
    <col min="33" max="33" width="6.625" style="10" customWidth="1"/>
    <col min="34" max="34" width="3.375" style="10" customWidth="1"/>
    <col min="35" max="35" width="6.625" style="10" customWidth="1"/>
    <col min="36" max="36" width="3.375" style="10" customWidth="1"/>
    <col min="37" max="37" width="6.625" style="10" customWidth="1"/>
    <col min="38" max="38" width="3.375" style="10" customWidth="1"/>
    <col min="39" max="39" width="6.625" style="10" customWidth="1"/>
    <col min="40" max="40" width="3.375" style="10" customWidth="1"/>
    <col min="41" max="41" width="6.625" style="10" customWidth="1"/>
    <col min="42" max="42" width="3.375" style="10" customWidth="1"/>
    <col min="43" max="43" width="6.625" style="10" customWidth="1"/>
    <col min="44" max="50" width="9.00390625" style="1" customWidth="1"/>
  </cols>
  <sheetData>
    <row r="1" spans="2:50" s="11" customFormat="1" ht="13.5">
      <c r="B1" s="11" t="s">
        <v>6</v>
      </c>
      <c r="C1" s="9" t="s">
        <v>84</v>
      </c>
      <c r="D1" s="16" t="s">
        <v>47</v>
      </c>
      <c r="E1" s="16" t="s">
        <v>48</v>
      </c>
      <c r="F1" s="16" t="s">
        <v>50</v>
      </c>
      <c r="G1" s="16" t="s">
        <v>54</v>
      </c>
      <c r="H1" s="16" t="s">
        <v>56</v>
      </c>
      <c r="I1" s="12" t="s">
        <v>46</v>
      </c>
      <c r="J1" s="12" t="s">
        <v>61</v>
      </c>
      <c r="K1" s="12" t="s">
        <v>49</v>
      </c>
      <c r="L1" s="12" t="s">
        <v>51</v>
      </c>
      <c r="M1" s="13" t="s">
        <v>52</v>
      </c>
      <c r="N1" s="13" t="s">
        <v>53</v>
      </c>
      <c r="O1" s="13" t="s">
        <v>55</v>
      </c>
      <c r="P1" s="13" t="s">
        <v>57</v>
      </c>
      <c r="Q1" s="13"/>
      <c r="R1" s="19" t="s">
        <v>8</v>
      </c>
      <c r="S1" s="19"/>
      <c r="T1" s="19" t="s">
        <v>9</v>
      </c>
      <c r="U1" s="19"/>
      <c r="V1" s="19" t="s">
        <v>10</v>
      </c>
      <c r="W1" s="21"/>
      <c r="X1" s="19" t="s">
        <v>19</v>
      </c>
      <c r="Y1" s="21"/>
      <c r="Z1" s="19" t="s">
        <v>11</v>
      </c>
      <c r="AA1" s="21"/>
      <c r="AB1" s="14" t="s">
        <v>12</v>
      </c>
      <c r="AC1" s="14"/>
      <c r="AD1" s="14" t="s">
        <v>13</v>
      </c>
      <c r="AE1" s="15"/>
      <c r="AF1" s="14" t="s">
        <v>14</v>
      </c>
      <c r="AG1" s="14"/>
      <c r="AH1" s="14" t="s">
        <v>15</v>
      </c>
      <c r="AI1" s="15"/>
      <c r="AJ1" s="14" t="s">
        <v>17</v>
      </c>
      <c r="AK1" s="15"/>
      <c r="AL1" s="14" t="s">
        <v>16</v>
      </c>
      <c r="AM1" s="15"/>
      <c r="AN1" s="14" t="s">
        <v>1</v>
      </c>
      <c r="AO1" s="15"/>
      <c r="AP1" s="14" t="s">
        <v>18</v>
      </c>
      <c r="AQ1" s="15"/>
      <c r="AR1" s="15"/>
      <c r="AS1" s="15"/>
      <c r="AT1" s="15"/>
      <c r="AU1" s="15"/>
      <c r="AV1" s="15"/>
      <c r="AW1" s="15"/>
      <c r="AX1" s="15"/>
    </row>
    <row r="2" spans="4:43" ht="13.5" hidden="1">
      <c r="D2" s="17">
        <v>2</v>
      </c>
      <c r="E2" s="17">
        <v>3</v>
      </c>
      <c r="F2" s="17">
        <v>6</v>
      </c>
      <c r="G2" s="17">
        <v>10</v>
      </c>
      <c r="H2" s="17">
        <v>12</v>
      </c>
      <c r="I2">
        <v>1</v>
      </c>
      <c r="J2">
        <v>4</v>
      </c>
      <c r="K2">
        <v>5</v>
      </c>
      <c r="L2" s="6">
        <v>7</v>
      </c>
      <c r="M2" s="6">
        <v>8</v>
      </c>
      <c r="N2" s="6">
        <v>9</v>
      </c>
      <c r="O2" s="6">
        <v>11</v>
      </c>
      <c r="P2" s="6">
        <v>13</v>
      </c>
      <c r="S2" s="20">
        <v>2</v>
      </c>
      <c r="U2" s="20">
        <v>3</v>
      </c>
      <c r="W2" s="20">
        <v>6</v>
      </c>
      <c r="Y2" s="20">
        <v>10</v>
      </c>
      <c r="AA2" s="20">
        <v>12</v>
      </c>
      <c r="AC2" s="10">
        <v>1</v>
      </c>
      <c r="AE2" s="10">
        <v>4</v>
      </c>
      <c r="AG2" s="10">
        <v>5</v>
      </c>
      <c r="AI2" s="10">
        <v>7</v>
      </c>
      <c r="AK2" s="10">
        <v>8</v>
      </c>
      <c r="AM2" s="10">
        <v>9</v>
      </c>
      <c r="AO2" s="10">
        <v>11</v>
      </c>
      <c r="AQ2" s="10">
        <v>13</v>
      </c>
    </row>
    <row r="3" ht="13.5" customHeight="1" hidden="1"/>
    <row r="4" ht="13.5" customHeight="1" hidden="1"/>
    <row r="5" ht="13.5" customHeight="1" hidden="1"/>
    <row r="6" ht="13.5" customHeight="1" hidden="1"/>
    <row r="7" ht="13.5" customHeight="1" hidden="1"/>
    <row r="8" ht="13.5" customHeight="1" hidden="1"/>
    <row r="9" ht="13.5" customHeight="1" hidden="1"/>
    <row r="10" ht="13.5" customHeight="1" hidden="1"/>
    <row r="11" spans="1:29" ht="13.5">
      <c r="A11" t="s">
        <v>62</v>
      </c>
      <c r="D11" s="17" t="s">
        <v>66</v>
      </c>
      <c r="I11" t="s">
        <v>66</v>
      </c>
      <c r="AB11" s="10">
        <f>VLOOKUP(+AC:AC,'FF4exp'!$B$11:$O$110,14)</f>
        <v>10</v>
      </c>
      <c r="AC11" s="10">
        <v>3000</v>
      </c>
    </row>
    <row r="12" spans="1:29" ht="13.5">
      <c r="A12" t="s">
        <v>22</v>
      </c>
      <c r="B12">
        <v>700</v>
      </c>
      <c r="C12">
        <f>INT(+B:B/COUNTIF(D12:P12,"○"))</f>
        <v>700</v>
      </c>
      <c r="D12" s="18" t="s">
        <v>58</v>
      </c>
      <c r="I12" s="8" t="s">
        <v>60</v>
      </c>
      <c r="AB12" s="10">
        <f>VLOOKUP(+AC:AC,'FF4exp'!$B$11:$O$110,14)</f>
        <v>11</v>
      </c>
      <c r="AC12" s="10">
        <f aca="true" t="shared" si="0" ref="AC12:AC43">AC11+IF(OR(+I$1:I$65536="○",+I$1:I$65536="離"),+$C:$C)</f>
        <v>3700</v>
      </c>
    </row>
    <row r="13" spans="1:29" ht="13.5">
      <c r="A13" t="s">
        <v>63</v>
      </c>
      <c r="D13" s="17" t="s">
        <v>65</v>
      </c>
      <c r="R13" s="20">
        <f>VLOOKUP(+S:S,'FF4exp'!$C$11:$O$110,13)</f>
        <v>10</v>
      </c>
      <c r="S13" s="20">
        <v>2300</v>
      </c>
      <c r="AB13" s="10">
        <f>VLOOKUP(+AC:AC,'FF4exp'!$B$11:$O$110,14)</f>
        <v>11</v>
      </c>
      <c r="AC13" s="10">
        <f t="shared" si="0"/>
        <v>3700</v>
      </c>
    </row>
    <row r="14" spans="1:29" ht="13.5">
      <c r="A14" t="s">
        <v>29</v>
      </c>
      <c r="B14">
        <v>471</v>
      </c>
      <c r="C14">
        <f>INT(+B:B/COUNTIF(D14:P14,"○"))</f>
        <v>471</v>
      </c>
      <c r="D14" s="17" t="s">
        <v>59</v>
      </c>
      <c r="I14" s="8" t="s">
        <v>60</v>
      </c>
      <c r="R14" s="20">
        <f>VLOOKUP(+S:S,'FF4exp'!$C$11:$O$110,13)</f>
        <v>10</v>
      </c>
      <c r="S14" s="20">
        <f aca="true" t="shared" si="1" ref="S14:S61">S13+IF(OR(+D$1:D$65536="○",+D$1:D$65536="離"),+$C:$C)</f>
        <v>2771</v>
      </c>
      <c r="AB14" s="10">
        <f>VLOOKUP(+AC:AC,'FF4exp'!$B$11:$O$110,14)</f>
        <v>11</v>
      </c>
      <c r="AC14" s="10">
        <f t="shared" si="0"/>
        <v>4171</v>
      </c>
    </row>
    <row r="15" spans="1:31" ht="13.5">
      <c r="A15" t="s">
        <v>64</v>
      </c>
      <c r="E15" s="17" t="s">
        <v>66</v>
      </c>
      <c r="J15" t="s">
        <v>66</v>
      </c>
      <c r="R15" s="20">
        <f>VLOOKUP(+S:S,'FF4exp'!$C$11:$O$110,13)</f>
        <v>10</v>
      </c>
      <c r="S15" s="20">
        <f t="shared" si="1"/>
        <v>2771</v>
      </c>
      <c r="T15" s="20">
        <f>VLOOKUP(+U:U,'FF4exp'!$D$11:$O$110,12)</f>
        <v>1</v>
      </c>
      <c r="U15" s="20">
        <v>0</v>
      </c>
      <c r="AB15" s="10">
        <f>VLOOKUP(+AC:AC,'FF4exp'!$B$11:$O$110,14)</f>
        <v>11</v>
      </c>
      <c r="AC15" s="10">
        <f t="shared" si="0"/>
        <v>4171</v>
      </c>
      <c r="AD15" s="10">
        <f>VLOOKUP(+AE:AE,'FF4exp'!$E$11:$O$110,11)</f>
        <v>20</v>
      </c>
      <c r="AE15" s="10">
        <v>54873</v>
      </c>
    </row>
    <row r="16" spans="1:31" ht="13.5">
      <c r="A16" t="s">
        <v>23</v>
      </c>
      <c r="B16">
        <v>1200</v>
      </c>
      <c r="C16">
        <f>INT(+B:B/COUNTIF(D16:P16,"○"))</f>
        <v>600</v>
      </c>
      <c r="D16" s="17" t="s">
        <v>59</v>
      </c>
      <c r="E16" s="18" t="s">
        <v>58</v>
      </c>
      <c r="I16" s="8" t="s">
        <v>60</v>
      </c>
      <c r="J16" s="8" t="s">
        <v>60</v>
      </c>
      <c r="R16" s="20">
        <f>VLOOKUP(+S:S,'FF4exp'!$C$11:$O$110,13)</f>
        <v>11</v>
      </c>
      <c r="S16" s="20">
        <f t="shared" si="1"/>
        <v>3371</v>
      </c>
      <c r="T16" s="20">
        <f>VLOOKUP(+U:U,'FF4exp'!$D$11:$O$110,12)</f>
        <v>1</v>
      </c>
      <c r="U16" s="20">
        <f aca="true" t="shared" si="2" ref="U16:U61">U15+IF(OR(+E$1:E$65536="○",+E$1:E$65536="離"),+$C:$C)</f>
        <v>0</v>
      </c>
      <c r="AB16" s="10">
        <f>VLOOKUP(+AC:AC,'FF4exp'!$B$11:$O$110,14)</f>
        <v>12</v>
      </c>
      <c r="AC16" s="10">
        <f t="shared" si="0"/>
        <v>4771</v>
      </c>
      <c r="AD16" s="10">
        <f>VLOOKUP(+AE:AE,'FF4exp'!$E$11:$O$110,11)</f>
        <v>20</v>
      </c>
      <c r="AE16" s="10">
        <f>AE15+IF(OR(+F:F="○",+F:F="離"),+$C:$C)</f>
        <v>54873</v>
      </c>
    </row>
    <row r="17" spans="1:33" ht="13.5">
      <c r="A17" t="s">
        <v>67</v>
      </c>
      <c r="K17" t="s">
        <v>66</v>
      </c>
      <c r="R17" s="20">
        <f>VLOOKUP(+S:S,'FF4exp'!$C$11:$O$110,13)</f>
        <v>11</v>
      </c>
      <c r="S17" s="20">
        <f t="shared" si="1"/>
        <v>3371</v>
      </c>
      <c r="T17" s="20">
        <f>VLOOKUP(+U:U,'FF4exp'!$D$11:$O$110,12)</f>
        <v>1</v>
      </c>
      <c r="U17" s="20">
        <f t="shared" si="2"/>
        <v>0</v>
      </c>
      <c r="AB17" s="10">
        <f>VLOOKUP(+AC:AC,'FF4exp'!$B$11:$O$110,14)</f>
        <v>12</v>
      </c>
      <c r="AC17" s="10">
        <f t="shared" si="0"/>
        <v>4771</v>
      </c>
      <c r="AD17" s="10">
        <f>VLOOKUP(+AE:AE,'FF4exp'!$E$11:$O$110,11)</f>
        <v>20</v>
      </c>
      <c r="AE17" s="10">
        <f>AE16+IF(OR(+J:J="○",+J:J="離"),+$C:$C)</f>
        <v>54873</v>
      </c>
      <c r="AF17" s="10">
        <f>VLOOKUP(+AG:AG,'FF4exp'!$F$11:$O$110,10)</f>
        <v>5</v>
      </c>
      <c r="AG17" s="10">
        <v>288</v>
      </c>
    </row>
    <row r="18" spans="1:33" ht="13.5">
      <c r="A18" t="s">
        <v>69</v>
      </c>
      <c r="J18" t="s">
        <v>59</v>
      </c>
      <c r="R18" s="20">
        <f>VLOOKUP(+S:S,'FF4exp'!$C$11:$O$110,13)</f>
        <v>11</v>
      </c>
      <c r="S18" s="20">
        <f t="shared" si="1"/>
        <v>3371</v>
      </c>
      <c r="T18" s="20">
        <f>VLOOKUP(+U:U,'FF4exp'!$D$11:$O$110,12)</f>
        <v>1</v>
      </c>
      <c r="U18" s="20">
        <f t="shared" si="2"/>
        <v>0</v>
      </c>
      <c r="AB18" s="10">
        <f>VLOOKUP(+AC:AC,'FF4exp'!$B$11:$O$110,14)</f>
        <v>12</v>
      </c>
      <c r="AC18" s="10">
        <f t="shared" si="0"/>
        <v>4771</v>
      </c>
      <c r="AD18" s="10">
        <f>VLOOKUP(+AE:AE,'FF4exp'!$E$11:$O$110,11)</f>
        <v>20</v>
      </c>
      <c r="AE18" s="10">
        <f>AE17+IF(OR(+J:J="○",+J:J="離"),+$C:$C)</f>
        <v>54873</v>
      </c>
      <c r="AF18" s="10">
        <f>VLOOKUP(+AG:AG,'FF4exp'!$F$11:$O$110,10)</f>
        <v>5</v>
      </c>
      <c r="AG18" s="10">
        <f aca="true" t="shared" si="3" ref="AG18:AG61">AG17+IF(OR(+K$1:K$65536="○",+K$1:K$65536="離"),+$C:$C)</f>
        <v>288</v>
      </c>
    </row>
    <row r="19" spans="1:33" ht="13.5">
      <c r="A19" t="s">
        <v>24</v>
      </c>
      <c r="B19">
        <v>1500</v>
      </c>
      <c r="C19">
        <f>INT(+B:B/COUNTIF(D19:P19,"○"))</f>
        <v>750</v>
      </c>
      <c r="D19" s="17" t="s">
        <v>59</v>
      </c>
      <c r="E19" s="18" t="s">
        <v>58</v>
      </c>
      <c r="I19" s="8" t="s">
        <v>60</v>
      </c>
      <c r="J19" t="s">
        <v>59</v>
      </c>
      <c r="K19" s="8" t="s">
        <v>60</v>
      </c>
      <c r="R19" s="20">
        <f>VLOOKUP(+S:S,'FF4exp'!$C$11:$O$110,13)</f>
        <v>12</v>
      </c>
      <c r="S19" s="20">
        <f t="shared" si="1"/>
        <v>4121</v>
      </c>
      <c r="T19" s="20">
        <f>VLOOKUP(+U:U,'FF4exp'!$D$11:$O$110,12)</f>
        <v>1</v>
      </c>
      <c r="U19" s="20">
        <f t="shared" si="2"/>
        <v>0</v>
      </c>
      <c r="AB19" s="10">
        <f>VLOOKUP(+AC:AC,'FF4exp'!$B$11:$O$110,14)</f>
        <v>12</v>
      </c>
      <c r="AC19" s="10">
        <f t="shared" si="0"/>
        <v>5521</v>
      </c>
      <c r="AD19" s="10">
        <f>VLOOKUP(+AE:AE,'FF4exp'!$E$11:$O$110,11)</f>
        <v>20</v>
      </c>
      <c r="AE19" s="10">
        <f>AE18+IF(OR(+J:J="○",+J:J="離"),+$C:$C)</f>
        <v>55623</v>
      </c>
      <c r="AF19" s="10">
        <f>VLOOKUP(+AG:AG,'FF4exp'!$F$11:$O$110,10)</f>
        <v>7</v>
      </c>
      <c r="AG19" s="10">
        <f t="shared" si="3"/>
        <v>1038</v>
      </c>
    </row>
    <row r="20" spans="1:33" ht="13.5">
      <c r="A20" t="s">
        <v>25</v>
      </c>
      <c r="B20" s="6">
        <v>800</v>
      </c>
      <c r="C20">
        <f>INT(+B:B/COUNTIF(D20:P20,"○"))</f>
        <v>800</v>
      </c>
      <c r="D20" s="17" t="s">
        <v>59</v>
      </c>
      <c r="E20" s="23" t="s">
        <v>86</v>
      </c>
      <c r="I20" s="23" t="s">
        <v>86</v>
      </c>
      <c r="J20" t="s">
        <v>59</v>
      </c>
      <c r="K20" s="8" t="s">
        <v>60</v>
      </c>
      <c r="R20" s="20">
        <f>VLOOKUP(+S:S,'FF4exp'!$C$11:$O$110,13)</f>
        <v>12</v>
      </c>
      <c r="S20" s="20">
        <f t="shared" si="1"/>
        <v>4921</v>
      </c>
      <c r="T20" s="20">
        <f>VLOOKUP(+U:U,'FF4exp'!$D$11:$O$110,12)</f>
        <v>1</v>
      </c>
      <c r="U20" s="20">
        <f t="shared" si="2"/>
        <v>0</v>
      </c>
      <c r="AB20" s="10">
        <f>VLOOKUP(+AC:AC,'FF4exp'!$B$11:$O$110,14)</f>
        <v>12</v>
      </c>
      <c r="AC20" s="10">
        <f t="shared" si="0"/>
        <v>5521</v>
      </c>
      <c r="AD20" s="10">
        <f>VLOOKUP(+AE:AE,'FF4exp'!$E$11:$O$110,11)</f>
        <v>20</v>
      </c>
      <c r="AE20" s="10">
        <f aca="true" t="shared" si="4" ref="AE20:AE61">AE19+IF(OR(+J$1:J$65536="○",+K$1:K$65536="離"),+$C:$C)</f>
        <v>55623</v>
      </c>
      <c r="AF20" s="10">
        <f>VLOOKUP(+AG:AG,'FF4exp'!$F$11:$O$110,10)</f>
        <v>8</v>
      </c>
      <c r="AG20" s="10">
        <f t="shared" si="3"/>
        <v>1838</v>
      </c>
    </row>
    <row r="21" spans="1:35" ht="13.5">
      <c r="A21" t="s">
        <v>68</v>
      </c>
      <c r="F21" s="17" t="s">
        <v>66</v>
      </c>
      <c r="L21" t="s">
        <v>66</v>
      </c>
      <c r="R21" s="20">
        <f>VLOOKUP(+S:S,'FF4exp'!$C$11:$O$110,13)</f>
        <v>12</v>
      </c>
      <c r="S21" s="20">
        <f t="shared" si="1"/>
        <v>4921</v>
      </c>
      <c r="T21" s="20">
        <f>VLOOKUP(+U:U,'FF4exp'!$D$11:$O$110,12)</f>
        <v>1</v>
      </c>
      <c r="U21" s="20">
        <f t="shared" si="2"/>
        <v>0</v>
      </c>
      <c r="V21" s="20">
        <f>VLOOKUP(+W:W,'FF4exp'!$G$11:$O$110,9)</f>
        <v>10</v>
      </c>
      <c r="W21" s="20">
        <v>2139</v>
      </c>
      <c r="AB21" s="10">
        <f>VLOOKUP(+AC:AC,'FF4exp'!$B$11:$O$110,14)</f>
        <v>12</v>
      </c>
      <c r="AC21" s="10">
        <f t="shared" si="0"/>
        <v>5521</v>
      </c>
      <c r="AD21" s="10">
        <f>VLOOKUP(+AE:AE,'FF4exp'!$E$11:$O$110,11)</f>
        <v>20</v>
      </c>
      <c r="AE21" s="10">
        <f t="shared" si="4"/>
        <v>55623</v>
      </c>
      <c r="AF21" s="10">
        <f>VLOOKUP(+AG:AG,'FF4exp'!$F$11:$O$110,10)</f>
        <v>8</v>
      </c>
      <c r="AG21" s="10">
        <f t="shared" si="3"/>
        <v>1838</v>
      </c>
      <c r="AH21" s="10">
        <f>VLOOKUP(+AI:AI,'FF4exp'!$H$11:$O$110,8)</f>
        <v>10</v>
      </c>
      <c r="AI21" s="10">
        <v>2061</v>
      </c>
    </row>
    <row r="22" spans="1:35" ht="13.5">
      <c r="A22" t="s">
        <v>26</v>
      </c>
      <c r="B22" s="6">
        <v>2418</v>
      </c>
      <c r="C22">
        <f>INT(+B:B/COUNTIF(D22:P22,"○"))</f>
        <v>806</v>
      </c>
      <c r="D22" s="17" t="s">
        <v>59</v>
      </c>
      <c r="E22" s="18" t="s">
        <v>58</v>
      </c>
      <c r="F22" s="18" t="s">
        <v>58</v>
      </c>
      <c r="I22" s="8" t="s">
        <v>60</v>
      </c>
      <c r="J22" t="s">
        <v>59</v>
      </c>
      <c r="K22" s="8" t="s">
        <v>60</v>
      </c>
      <c r="L22" s="8" t="s">
        <v>60</v>
      </c>
      <c r="R22" s="20">
        <f>VLOOKUP(+S:S,'FF4exp'!$C$11:$O$110,13)</f>
        <v>13</v>
      </c>
      <c r="S22" s="20">
        <f t="shared" si="1"/>
        <v>5727</v>
      </c>
      <c r="T22" s="20">
        <f>VLOOKUP(+U:U,'FF4exp'!$D$11:$O$110,12)</f>
        <v>1</v>
      </c>
      <c r="U22" s="20">
        <f t="shared" si="2"/>
        <v>0</v>
      </c>
      <c r="V22" s="20">
        <f>VLOOKUP(+W:W,'FF4exp'!$G$11:$O$110,9)</f>
        <v>10</v>
      </c>
      <c r="W22" s="20">
        <f aca="true" t="shared" si="5" ref="W22:W61">W21+IF(OR(+F$1:F$65536="○",+F$1:F$65536="離"),+$C:$C)</f>
        <v>2139</v>
      </c>
      <c r="AB22" s="10">
        <f>VLOOKUP(+AC:AC,'FF4exp'!$B$11:$O$110,14)</f>
        <v>13</v>
      </c>
      <c r="AC22" s="10">
        <f t="shared" si="0"/>
        <v>6327</v>
      </c>
      <c r="AD22" s="10">
        <f>VLOOKUP(+AE:AE,'FF4exp'!$E$11:$O$110,11)</f>
        <v>20</v>
      </c>
      <c r="AE22" s="10">
        <f t="shared" si="4"/>
        <v>55623</v>
      </c>
      <c r="AF22" s="10">
        <f>VLOOKUP(+AG:AG,'FF4exp'!$F$11:$O$110,10)</f>
        <v>10</v>
      </c>
      <c r="AG22" s="10">
        <f t="shared" si="3"/>
        <v>2644</v>
      </c>
      <c r="AH22" s="10">
        <f>VLOOKUP(+AI:AI,'FF4exp'!$H$11:$O$110,8)</f>
        <v>11</v>
      </c>
      <c r="AI22" s="10">
        <f aca="true" t="shared" si="6" ref="AI22:AI61">AI21+IF(OR(+L$1:L$65536="○",+L$1:L$65536="離"),+$C:$C)</f>
        <v>2867</v>
      </c>
    </row>
    <row r="23" spans="1:35" ht="13.5">
      <c r="A23" t="s">
        <v>82</v>
      </c>
      <c r="F23" s="17" t="s">
        <v>65</v>
      </c>
      <c r="R23" s="20">
        <f>VLOOKUP(+S:S,'FF4exp'!$C$11:$O$110,13)</f>
        <v>13</v>
      </c>
      <c r="S23" s="20">
        <f t="shared" si="1"/>
        <v>5727</v>
      </c>
      <c r="T23" s="20">
        <f>VLOOKUP(+U:U,'FF4exp'!$D$11:$O$110,12)</f>
        <v>1</v>
      </c>
      <c r="U23" s="20">
        <f t="shared" si="2"/>
        <v>0</v>
      </c>
      <c r="V23" s="20">
        <f>VLOOKUP(+W:W,'FF4exp'!$G$11:$O$110,9)</f>
        <v>10</v>
      </c>
      <c r="W23" s="20">
        <f t="shared" si="5"/>
        <v>2139</v>
      </c>
      <c r="AB23" s="10">
        <f>VLOOKUP(+AC:AC,'FF4exp'!$B$11:$O$110,14)</f>
        <v>13</v>
      </c>
      <c r="AC23" s="10">
        <f t="shared" si="0"/>
        <v>6327</v>
      </c>
      <c r="AD23" s="10">
        <f>VLOOKUP(+AE:AE,'FF4exp'!$E$11:$O$110,11)</f>
        <v>20</v>
      </c>
      <c r="AE23" s="10">
        <f t="shared" si="4"/>
        <v>55623</v>
      </c>
      <c r="AF23" s="10">
        <f>VLOOKUP(+AG:AG,'FF4exp'!$F$11:$O$110,10)</f>
        <v>10</v>
      </c>
      <c r="AG23" s="10">
        <f t="shared" si="3"/>
        <v>2644</v>
      </c>
      <c r="AH23" s="10">
        <f>VLOOKUP(+AI:AI,'FF4exp'!$H$11:$O$110,8)</f>
        <v>11</v>
      </c>
      <c r="AI23" s="10">
        <f t="shared" si="6"/>
        <v>2867</v>
      </c>
    </row>
    <row r="24" spans="1:35" ht="13.5">
      <c r="A24" t="s">
        <v>30</v>
      </c>
      <c r="B24" s="6">
        <v>800</v>
      </c>
      <c r="C24">
        <f aca="true" t="shared" si="7" ref="C24:C29">INT(+B$1:B$65536/COUNTIF(D24:P24,"○"))</f>
        <v>266</v>
      </c>
      <c r="D24" s="17" t="s">
        <v>59</v>
      </c>
      <c r="E24" s="23" t="s">
        <v>86</v>
      </c>
      <c r="F24" s="17" t="s">
        <v>59</v>
      </c>
      <c r="I24" s="8" t="s">
        <v>60</v>
      </c>
      <c r="J24" t="s">
        <v>59</v>
      </c>
      <c r="K24" s="8" t="s">
        <v>60</v>
      </c>
      <c r="L24" s="8" t="s">
        <v>60</v>
      </c>
      <c r="R24" s="20">
        <f>VLOOKUP(+S:S,'FF4exp'!$C$11:$O$110,13)</f>
        <v>13</v>
      </c>
      <c r="S24" s="20">
        <f t="shared" si="1"/>
        <v>5993</v>
      </c>
      <c r="T24" s="20">
        <f>VLOOKUP(+U:U,'FF4exp'!$D$11:$O$110,12)</f>
        <v>1</v>
      </c>
      <c r="U24" s="20">
        <f t="shared" si="2"/>
        <v>0</v>
      </c>
      <c r="V24" s="20">
        <f>VLOOKUP(+W:W,'FF4exp'!$G$11:$O$110,9)</f>
        <v>10</v>
      </c>
      <c r="W24" s="20">
        <f t="shared" si="5"/>
        <v>2405</v>
      </c>
      <c r="AB24" s="10">
        <f>VLOOKUP(+AC:AC,'FF4exp'!$B$11:$O$110,14)</f>
        <v>13</v>
      </c>
      <c r="AC24" s="10">
        <f t="shared" si="0"/>
        <v>6593</v>
      </c>
      <c r="AD24" s="10">
        <f>VLOOKUP(+AE:AE,'FF4exp'!$E$11:$O$110,11)</f>
        <v>20</v>
      </c>
      <c r="AE24" s="10">
        <f t="shared" si="4"/>
        <v>55623</v>
      </c>
      <c r="AF24" s="10">
        <f>VLOOKUP(+AG:AG,'FF4exp'!$F$11:$O$110,10)</f>
        <v>10</v>
      </c>
      <c r="AG24" s="10">
        <f t="shared" si="3"/>
        <v>2910</v>
      </c>
      <c r="AH24" s="10">
        <f>VLOOKUP(+AI:AI,'FF4exp'!$H$11:$O$110,8)</f>
        <v>11</v>
      </c>
      <c r="AI24" s="10">
        <f t="shared" si="6"/>
        <v>3133</v>
      </c>
    </row>
    <row r="25" spans="1:35" ht="13.5">
      <c r="A25" t="s">
        <v>27</v>
      </c>
      <c r="B25" s="6">
        <v>477</v>
      </c>
      <c r="C25">
        <f t="shared" si="7"/>
        <v>159</v>
      </c>
      <c r="D25" s="17" t="s">
        <v>59</v>
      </c>
      <c r="E25" s="23" t="s">
        <v>86</v>
      </c>
      <c r="F25" s="17" t="s">
        <v>59</v>
      </c>
      <c r="I25" s="8" t="s">
        <v>60</v>
      </c>
      <c r="J25" t="s">
        <v>59</v>
      </c>
      <c r="K25" s="8" t="s">
        <v>60</v>
      </c>
      <c r="L25" s="8" t="s">
        <v>60</v>
      </c>
      <c r="R25" s="20">
        <f>VLOOKUP(+S:S,'FF4exp'!$C$11:$O$110,13)</f>
        <v>13</v>
      </c>
      <c r="S25" s="20">
        <f t="shared" si="1"/>
        <v>6152</v>
      </c>
      <c r="T25" s="20">
        <f>VLOOKUP(+U:U,'FF4exp'!$D$11:$O$110,12)</f>
        <v>1</v>
      </c>
      <c r="U25" s="20">
        <f t="shared" si="2"/>
        <v>0</v>
      </c>
      <c r="V25" s="20">
        <f>VLOOKUP(+W:W,'FF4exp'!$G$11:$O$110,9)</f>
        <v>10</v>
      </c>
      <c r="W25" s="20">
        <f t="shared" si="5"/>
        <v>2564</v>
      </c>
      <c r="AB25" s="10">
        <f>VLOOKUP(+AC:AC,'FF4exp'!$B$11:$O$110,14)</f>
        <v>13</v>
      </c>
      <c r="AC25" s="10">
        <f t="shared" si="0"/>
        <v>6752</v>
      </c>
      <c r="AD25" s="10">
        <f>VLOOKUP(+AE:AE,'FF4exp'!$E$11:$O$110,11)</f>
        <v>20</v>
      </c>
      <c r="AE25" s="10">
        <f t="shared" si="4"/>
        <v>55623</v>
      </c>
      <c r="AF25" s="10">
        <f>VLOOKUP(+AG:AG,'FF4exp'!$F$11:$O$110,10)</f>
        <v>10</v>
      </c>
      <c r="AG25" s="10">
        <f t="shared" si="3"/>
        <v>3069</v>
      </c>
      <c r="AH25" s="10">
        <f>VLOOKUP(+AI:AI,'FF4exp'!$H$11:$O$110,8)</f>
        <v>11</v>
      </c>
      <c r="AI25" s="10">
        <f t="shared" si="6"/>
        <v>3292</v>
      </c>
    </row>
    <row r="26" spans="1:35" ht="13.5">
      <c r="A26" t="s">
        <v>30</v>
      </c>
      <c r="B26" s="6">
        <v>800</v>
      </c>
      <c r="C26">
        <f t="shared" si="7"/>
        <v>266</v>
      </c>
      <c r="D26" s="17" t="s">
        <v>59</v>
      </c>
      <c r="E26" s="23" t="s">
        <v>86</v>
      </c>
      <c r="F26" s="17" t="s">
        <v>59</v>
      </c>
      <c r="I26" s="8" t="s">
        <v>60</v>
      </c>
      <c r="J26" t="s">
        <v>59</v>
      </c>
      <c r="K26" s="8" t="s">
        <v>60</v>
      </c>
      <c r="L26" s="8" t="s">
        <v>60</v>
      </c>
      <c r="R26" s="20">
        <f>VLOOKUP(+S:S,'FF4exp'!$C$11:$O$110,13)</f>
        <v>13</v>
      </c>
      <c r="S26" s="20">
        <f t="shared" si="1"/>
        <v>6418</v>
      </c>
      <c r="T26" s="20">
        <f>VLOOKUP(+U:U,'FF4exp'!$D$11:$O$110,12)</f>
        <v>1</v>
      </c>
      <c r="U26" s="20">
        <f t="shared" si="2"/>
        <v>0</v>
      </c>
      <c r="V26" s="20">
        <f>VLOOKUP(+W:W,'FF4exp'!$G$11:$O$110,9)</f>
        <v>10</v>
      </c>
      <c r="W26" s="20">
        <f t="shared" si="5"/>
        <v>2830</v>
      </c>
      <c r="AB26" s="10">
        <f>VLOOKUP(+AC:AC,'FF4exp'!$B$11:$O$110,14)</f>
        <v>13</v>
      </c>
      <c r="AC26" s="10">
        <f t="shared" si="0"/>
        <v>7018</v>
      </c>
      <c r="AD26" s="10">
        <f>VLOOKUP(+AE:AE,'FF4exp'!$E$11:$O$110,11)</f>
        <v>20</v>
      </c>
      <c r="AE26" s="10">
        <f t="shared" si="4"/>
        <v>55623</v>
      </c>
      <c r="AF26" s="10">
        <f>VLOOKUP(+AG:AG,'FF4exp'!$F$11:$O$110,10)</f>
        <v>10</v>
      </c>
      <c r="AG26" s="10">
        <f t="shared" si="3"/>
        <v>3335</v>
      </c>
      <c r="AH26" s="10">
        <f>VLOOKUP(+AI:AI,'FF4exp'!$H$11:$O$110,8)</f>
        <v>11</v>
      </c>
      <c r="AI26" s="10">
        <f t="shared" si="6"/>
        <v>3558</v>
      </c>
    </row>
    <row r="27" spans="1:35" ht="13.5">
      <c r="A27" t="s">
        <v>28</v>
      </c>
      <c r="B27" s="6">
        <v>315</v>
      </c>
      <c r="C27">
        <f t="shared" si="7"/>
        <v>105</v>
      </c>
      <c r="D27" s="17" t="s">
        <v>59</v>
      </c>
      <c r="E27" s="23" t="s">
        <v>86</v>
      </c>
      <c r="F27" s="17" t="s">
        <v>59</v>
      </c>
      <c r="I27" s="8" t="s">
        <v>60</v>
      </c>
      <c r="J27" t="s">
        <v>59</v>
      </c>
      <c r="K27" s="8" t="s">
        <v>60</v>
      </c>
      <c r="L27" s="8" t="s">
        <v>60</v>
      </c>
      <c r="R27" s="20">
        <f>VLOOKUP(+S:S,'FF4exp'!$C$11:$O$110,13)</f>
        <v>13</v>
      </c>
      <c r="S27" s="20">
        <f t="shared" si="1"/>
        <v>6523</v>
      </c>
      <c r="T27" s="20">
        <f>VLOOKUP(+U:U,'FF4exp'!$D$11:$O$110,12)</f>
        <v>1</v>
      </c>
      <c r="U27" s="20">
        <f t="shared" si="2"/>
        <v>0</v>
      </c>
      <c r="V27" s="20">
        <f>VLOOKUP(+W:W,'FF4exp'!$G$11:$O$110,9)</f>
        <v>10</v>
      </c>
      <c r="W27" s="20">
        <f t="shared" si="5"/>
        <v>2935</v>
      </c>
      <c r="AB27" s="10">
        <f>VLOOKUP(+AC:AC,'FF4exp'!$B$11:$O$110,14)</f>
        <v>13</v>
      </c>
      <c r="AC27" s="10">
        <f t="shared" si="0"/>
        <v>7123</v>
      </c>
      <c r="AD27" s="10">
        <f>VLOOKUP(+AE:AE,'FF4exp'!$E$11:$O$110,11)</f>
        <v>20</v>
      </c>
      <c r="AE27" s="10">
        <f t="shared" si="4"/>
        <v>55623</v>
      </c>
      <c r="AF27" s="10">
        <f>VLOOKUP(+AG:AG,'FF4exp'!$F$11:$O$110,10)</f>
        <v>11</v>
      </c>
      <c r="AG27" s="10">
        <f t="shared" si="3"/>
        <v>3440</v>
      </c>
      <c r="AH27" s="10">
        <f>VLOOKUP(+AI:AI,'FF4exp'!$H$11:$O$110,8)</f>
        <v>11</v>
      </c>
      <c r="AI27" s="10">
        <f t="shared" si="6"/>
        <v>3663</v>
      </c>
    </row>
    <row r="28" spans="1:35" ht="13.5">
      <c r="A28" t="s">
        <v>27</v>
      </c>
      <c r="B28" s="6">
        <v>477</v>
      </c>
      <c r="C28">
        <f t="shared" si="7"/>
        <v>159</v>
      </c>
      <c r="D28" s="17" t="s">
        <v>59</v>
      </c>
      <c r="E28" s="23" t="s">
        <v>86</v>
      </c>
      <c r="F28" s="17" t="s">
        <v>59</v>
      </c>
      <c r="I28" s="8" t="s">
        <v>60</v>
      </c>
      <c r="J28" t="s">
        <v>59</v>
      </c>
      <c r="K28" s="8" t="s">
        <v>60</v>
      </c>
      <c r="L28" s="8" t="s">
        <v>60</v>
      </c>
      <c r="R28" s="20">
        <f>VLOOKUP(+S:S,'FF4exp'!$C$11:$O$110,13)</f>
        <v>13</v>
      </c>
      <c r="S28" s="20">
        <f t="shared" si="1"/>
        <v>6682</v>
      </c>
      <c r="T28" s="20">
        <f>VLOOKUP(+U:U,'FF4exp'!$D$11:$O$110,12)</f>
        <v>1</v>
      </c>
      <c r="U28" s="20">
        <f t="shared" si="2"/>
        <v>0</v>
      </c>
      <c r="V28" s="20">
        <f>VLOOKUP(+W:W,'FF4exp'!$G$11:$O$110,9)</f>
        <v>11</v>
      </c>
      <c r="W28" s="20">
        <f t="shared" si="5"/>
        <v>3094</v>
      </c>
      <c r="AB28" s="10">
        <f>VLOOKUP(+AC:AC,'FF4exp'!$B$11:$O$110,14)</f>
        <v>13</v>
      </c>
      <c r="AC28" s="10">
        <f t="shared" si="0"/>
        <v>7282</v>
      </c>
      <c r="AD28" s="10">
        <f>VLOOKUP(+AE:AE,'FF4exp'!$E$11:$O$110,11)</f>
        <v>20</v>
      </c>
      <c r="AE28" s="10">
        <f t="shared" si="4"/>
        <v>55623</v>
      </c>
      <c r="AF28" s="10">
        <f>VLOOKUP(+AG:AG,'FF4exp'!$F$11:$O$110,10)</f>
        <v>11</v>
      </c>
      <c r="AG28" s="10">
        <f t="shared" si="3"/>
        <v>3599</v>
      </c>
      <c r="AH28" s="10">
        <f>VLOOKUP(+AI:AI,'FF4exp'!$H$11:$O$110,8)</f>
        <v>11</v>
      </c>
      <c r="AI28" s="10">
        <f t="shared" si="6"/>
        <v>3822</v>
      </c>
    </row>
    <row r="29" spans="1:35" ht="13.5">
      <c r="A29" t="s">
        <v>30</v>
      </c>
      <c r="B29" s="6">
        <v>800</v>
      </c>
      <c r="C29">
        <f t="shared" si="7"/>
        <v>266</v>
      </c>
      <c r="D29" s="17" t="s">
        <v>59</v>
      </c>
      <c r="E29" s="23" t="s">
        <v>86</v>
      </c>
      <c r="F29" s="17" t="s">
        <v>59</v>
      </c>
      <c r="I29" s="8" t="s">
        <v>60</v>
      </c>
      <c r="J29" t="s">
        <v>59</v>
      </c>
      <c r="K29" s="8" t="s">
        <v>60</v>
      </c>
      <c r="L29" s="8" t="s">
        <v>60</v>
      </c>
      <c r="R29" s="20">
        <f>VLOOKUP(+S:S,'FF4exp'!$C$11:$O$110,13)</f>
        <v>14</v>
      </c>
      <c r="S29" s="20">
        <f t="shared" si="1"/>
        <v>6948</v>
      </c>
      <c r="T29" s="20">
        <f>VLOOKUP(+U:U,'FF4exp'!$D$11:$O$110,12)</f>
        <v>1</v>
      </c>
      <c r="U29" s="20">
        <f t="shared" si="2"/>
        <v>0</v>
      </c>
      <c r="V29" s="20">
        <f>VLOOKUP(+W:W,'FF4exp'!$G$11:$O$110,9)</f>
        <v>11</v>
      </c>
      <c r="W29" s="20">
        <f t="shared" si="5"/>
        <v>3360</v>
      </c>
      <c r="AB29" s="10">
        <f>VLOOKUP(+AC:AC,'FF4exp'!$B$11:$O$110,14)</f>
        <v>13</v>
      </c>
      <c r="AC29" s="10">
        <f t="shared" si="0"/>
        <v>7548</v>
      </c>
      <c r="AD29" s="10">
        <f>VLOOKUP(+AE:AE,'FF4exp'!$E$11:$O$110,11)</f>
        <v>20</v>
      </c>
      <c r="AE29" s="10">
        <f t="shared" si="4"/>
        <v>55623</v>
      </c>
      <c r="AF29" s="10">
        <f>VLOOKUP(+AG:AG,'FF4exp'!$F$11:$O$110,10)</f>
        <v>11</v>
      </c>
      <c r="AG29" s="10">
        <f t="shared" si="3"/>
        <v>3865</v>
      </c>
      <c r="AH29" s="10">
        <f>VLOOKUP(+AI:AI,'FF4exp'!$H$11:$O$110,8)</f>
        <v>12</v>
      </c>
      <c r="AI29" s="10">
        <f t="shared" si="6"/>
        <v>4088</v>
      </c>
    </row>
    <row r="30" spans="1:35" ht="13.5">
      <c r="A30" t="s">
        <v>83</v>
      </c>
      <c r="E30" s="17" t="s">
        <v>65</v>
      </c>
      <c r="K30" t="s">
        <v>65</v>
      </c>
      <c r="L30" t="s">
        <v>65</v>
      </c>
      <c r="R30" s="20">
        <f>VLOOKUP(+S:S,'FF4exp'!$C$11:$O$110,13)</f>
        <v>14</v>
      </c>
      <c r="S30" s="20">
        <f t="shared" si="1"/>
        <v>6948</v>
      </c>
      <c r="T30" s="20">
        <f>VLOOKUP(+U:U,'FF4exp'!$D$11:$O$110,12)</f>
        <v>1</v>
      </c>
      <c r="U30" s="20">
        <f t="shared" si="2"/>
        <v>0</v>
      </c>
      <c r="V30" s="20">
        <f>VLOOKUP(+W:W,'FF4exp'!$G$11:$O$110,9)</f>
        <v>11</v>
      </c>
      <c r="W30" s="20">
        <f t="shared" si="5"/>
        <v>3360</v>
      </c>
      <c r="AB30" s="10">
        <f>VLOOKUP(+AC:AC,'FF4exp'!$B$11:$O$110,14)</f>
        <v>13</v>
      </c>
      <c r="AC30" s="10">
        <f t="shared" si="0"/>
        <v>7548</v>
      </c>
      <c r="AD30" s="10">
        <f>VLOOKUP(+AE:AE,'FF4exp'!$E$11:$O$110,11)</f>
        <v>20</v>
      </c>
      <c r="AE30" s="10">
        <f t="shared" si="4"/>
        <v>55623</v>
      </c>
      <c r="AF30" s="10">
        <f>VLOOKUP(+AG:AG,'FF4exp'!$F$11:$O$110,10)</f>
        <v>11</v>
      </c>
      <c r="AG30" s="10">
        <f t="shared" si="3"/>
        <v>3865</v>
      </c>
      <c r="AH30" s="10">
        <f>VLOOKUP(+AI:AI,'FF4exp'!$H$11:$O$110,8)</f>
        <v>12</v>
      </c>
      <c r="AI30" s="10">
        <f t="shared" si="6"/>
        <v>4088</v>
      </c>
    </row>
    <row r="31" spans="1:39" ht="13.5">
      <c r="A31" t="s">
        <v>78</v>
      </c>
      <c r="J31" t="s">
        <v>66</v>
      </c>
      <c r="M31" t="s">
        <v>66</v>
      </c>
      <c r="N31" t="s">
        <v>66</v>
      </c>
      <c r="R31" s="20">
        <f>VLOOKUP(+S:S,'FF4exp'!$C$11:$O$110,13)</f>
        <v>14</v>
      </c>
      <c r="S31" s="20">
        <f t="shared" si="1"/>
        <v>6948</v>
      </c>
      <c r="T31" s="20">
        <f>VLOOKUP(+U:U,'FF4exp'!$D$11:$O$110,12)</f>
        <v>1</v>
      </c>
      <c r="U31" s="20">
        <f t="shared" si="2"/>
        <v>0</v>
      </c>
      <c r="V31" s="20">
        <f>VLOOKUP(+W:W,'FF4exp'!$G$11:$O$110,9)</f>
        <v>11</v>
      </c>
      <c r="W31" s="20">
        <f t="shared" si="5"/>
        <v>3360</v>
      </c>
      <c r="AB31" s="10">
        <f>VLOOKUP(+AC:AC,'FF4exp'!$B$11:$O$110,14)</f>
        <v>13</v>
      </c>
      <c r="AC31" s="10">
        <f t="shared" si="0"/>
        <v>7548</v>
      </c>
      <c r="AD31" s="10">
        <f>VLOOKUP(+AE:AE,'FF4exp'!$E$11:$O$110,11)</f>
        <v>20</v>
      </c>
      <c r="AE31" s="10">
        <f t="shared" si="4"/>
        <v>55623</v>
      </c>
      <c r="AF31" s="10">
        <f>VLOOKUP(+AG:AG,'FF4exp'!$F$11:$O$110,10)</f>
        <v>11</v>
      </c>
      <c r="AG31" s="10">
        <f t="shared" si="3"/>
        <v>3865</v>
      </c>
      <c r="AH31" s="10">
        <f>VLOOKUP(+AI:AI,'FF4exp'!$H$11:$O$110,8)</f>
        <v>12</v>
      </c>
      <c r="AI31" s="10">
        <f t="shared" si="6"/>
        <v>4088</v>
      </c>
      <c r="AJ31" s="10">
        <f>VLOOKUP(+AK:AK,'FF4exp'!$I$11:$O$110,7)</f>
        <v>10</v>
      </c>
      <c r="AK31" s="10">
        <v>1957</v>
      </c>
      <c r="AL31" s="10">
        <f>VLOOKUP(+AM:AM,'FF4exp'!$J$11:$O$110,6)</f>
        <v>10</v>
      </c>
      <c r="AM31" s="10">
        <v>1957</v>
      </c>
    </row>
    <row r="32" spans="1:39" ht="13.5">
      <c r="A32" t="s">
        <v>100</v>
      </c>
      <c r="B32" s="6">
        <v>3400</v>
      </c>
      <c r="C32">
        <f>INT(+B:B/COUNTIF(D32:P32,"○"))</f>
        <v>850</v>
      </c>
      <c r="D32" s="17" t="s">
        <v>59</v>
      </c>
      <c r="E32" s="17" t="s">
        <v>59</v>
      </c>
      <c r="F32" s="17" t="s">
        <v>59</v>
      </c>
      <c r="I32" s="8" t="s">
        <v>60</v>
      </c>
      <c r="J32" s="8" t="s">
        <v>60</v>
      </c>
      <c r="K32" t="s">
        <v>59</v>
      </c>
      <c r="L32" t="s">
        <v>65</v>
      </c>
      <c r="M32" s="8" t="s">
        <v>60</v>
      </c>
      <c r="N32" s="8" t="s">
        <v>60</v>
      </c>
      <c r="R32" s="20">
        <f>VLOOKUP(+S:S,'FF4exp'!$C$11:$O$110,13)</f>
        <v>14</v>
      </c>
      <c r="S32" s="20">
        <f t="shared" si="1"/>
        <v>7798</v>
      </c>
      <c r="T32" s="20">
        <f>VLOOKUP(+U:U,'FF4exp'!$D$11:$O$110,12)</f>
        <v>6</v>
      </c>
      <c r="U32" s="20">
        <f t="shared" si="2"/>
        <v>850</v>
      </c>
      <c r="V32" s="20">
        <f>VLOOKUP(+W:W,'FF4exp'!$G$11:$O$110,9)</f>
        <v>12</v>
      </c>
      <c r="W32" s="20">
        <f t="shared" si="5"/>
        <v>4210</v>
      </c>
      <c r="AB32" s="10">
        <f>VLOOKUP(+AC:AC,'FF4exp'!$B$11:$O$110,14)</f>
        <v>14</v>
      </c>
      <c r="AC32" s="10">
        <f t="shared" si="0"/>
        <v>8398</v>
      </c>
      <c r="AD32" s="10">
        <f>VLOOKUP(+AE:AE,'FF4exp'!$E$11:$O$110,11)</f>
        <v>20</v>
      </c>
      <c r="AE32" s="10">
        <f t="shared" si="4"/>
        <v>56473</v>
      </c>
      <c r="AF32" s="10">
        <f>VLOOKUP(+AG:AG,'FF4exp'!$F$11:$O$110,10)</f>
        <v>12</v>
      </c>
      <c r="AG32" s="10">
        <f t="shared" si="3"/>
        <v>4715</v>
      </c>
      <c r="AH32" s="10">
        <f>VLOOKUP(+AI:AI,'FF4exp'!$H$11:$O$110,8)</f>
        <v>12</v>
      </c>
      <c r="AI32" s="10">
        <f t="shared" si="6"/>
        <v>4938</v>
      </c>
      <c r="AJ32" s="10">
        <f>VLOOKUP(+AK:AK,'FF4exp'!$I$11:$O$110,7)</f>
        <v>11</v>
      </c>
      <c r="AK32" s="10">
        <f aca="true" t="shared" si="8" ref="AK32:AK61">AK31+IF(OR(+M$1:M$65536="○",+M$1:M$65536="離"),+$C:$C)</f>
        <v>2807</v>
      </c>
      <c r="AL32" s="10">
        <f>VLOOKUP(+AM:AM,'FF4exp'!$J$11:$O$110,6)</f>
        <v>11</v>
      </c>
      <c r="AM32" s="10">
        <f aca="true" t="shared" si="9" ref="AM32:AM61">AM31+IF(OR(+N$1:N$65536="○",+N$1:N$65536="離"),+$C:$C)</f>
        <v>2807</v>
      </c>
    </row>
    <row r="33" spans="1:39" ht="13.5">
      <c r="A33" t="s">
        <v>31</v>
      </c>
      <c r="B33" s="6">
        <v>3600</v>
      </c>
      <c r="C33">
        <f>INT(+B:B/COUNTIF(D33:P33,"○"))</f>
        <v>900</v>
      </c>
      <c r="D33" s="17" t="s">
        <v>59</v>
      </c>
      <c r="E33" s="17" t="s">
        <v>59</v>
      </c>
      <c r="F33" s="17" t="s">
        <v>59</v>
      </c>
      <c r="I33" s="8" t="s">
        <v>60</v>
      </c>
      <c r="J33" s="8" t="s">
        <v>60</v>
      </c>
      <c r="K33" t="s">
        <v>59</v>
      </c>
      <c r="L33" t="s">
        <v>65</v>
      </c>
      <c r="M33" s="8" t="s">
        <v>60</v>
      </c>
      <c r="N33" s="8" t="s">
        <v>60</v>
      </c>
      <c r="R33" s="20">
        <f>VLOOKUP(+S:S,'FF4exp'!$C$11:$O$110,13)</f>
        <v>15</v>
      </c>
      <c r="S33" s="20">
        <f t="shared" si="1"/>
        <v>8698</v>
      </c>
      <c r="T33" s="20">
        <f>VLOOKUP(+U:U,'FF4exp'!$D$11:$O$110,12)</f>
        <v>8</v>
      </c>
      <c r="U33" s="20">
        <f t="shared" si="2"/>
        <v>1750</v>
      </c>
      <c r="V33" s="20">
        <f>VLOOKUP(+W:W,'FF4exp'!$G$11:$O$110,9)</f>
        <v>12</v>
      </c>
      <c r="W33" s="20">
        <f t="shared" si="5"/>
        <v>5110</v>
      </c>
      <c r="AB33" s="10">
        <f>VLOOKUP(+AC:AC,'FF4exp'!$B$11:$O$110,14)</f>
        <v>14</v>
      </c>
      <c r="AC33" s="10">
        <f t="shared" si="0"/>
        <v>9298</v>
      </c>
      <c r="AD33" s="10">
        <f>VLOOKUP(+AE:AE,'FF4exp'!$E$11:$O$110,11)</f>
        <v>20</v>
      </c>
      <c r="AE33" s="10">
        <f t="shared" si="4"/>
        <v>57373</v>
      </c>
      <c r="AF33" s="10">
        <f>VLOOKUP(+AG:AG,'FF4exp'!$F$11:$O$110,10)</f>
        <v>12</v>
      </c>
      <c r="AG33" s="10">
        <f t="shared" si="3"/>
        <v>5615</v>
      </c>
      <c r="AH33" s="10">
        <f>VLOOKUP(+AI:AI,'FF4exp'!$H$11:$O$110,8)</f>
        <v>13</v>
      </c>
      <c r="AI33" s="10">
        <f t="shared" si="6"/>
        <v>5838</v>
      </c>
      <c r="AJ33" s="10">
        <f>VLOOKUP(+AK:AK,'FF4exp'!$I$11:$O$110,7)</f>
        <v>12</v>
      </c>
      <c r="AK33" s="10">
        <f t="shared" si="8"/>
        <v>3707</v>
      </c>
      <c r="AL33" s="10">
        <f>VLOOKUP(+AM:AM,'FF4exp'!$J$11:$O$110,6)</f>
        <v>12</v>
      </c>
      <c r="AM33" s="10">
        <f t="shared" si="9"/>
        <v>3707</v>
      </c>
    </row>
    <row r="34" spans="1:39" ht="13.5">
      <c r="A34" t="s">
        <v>76</v>
      </c>
      <c r="G34" s="17" t="s">
        <v>66</v>
      </c>
      <c r="I34" t="s">
        <v>59</v>
      </c>
      <c r="R34" s="20">
        <f>VLOOKUP(+S:S,'FF4exp'!$C$11:$O$110,13)</f>
        <v>15</v>
      </c>
      <c r="S34" s="20">
        <f t="shared" si="1"/>
        <v>8698</v>
      </c>
      <c r="T34" s="20">
        <f>VLOOKUP(+U:U,'FF4exp'!$D$11:$O$110,12)</f>
        <v>8</v>
      </c>
      <c r="U34" s="20">
        <f t="shared" si="2"/>
        <v>1750</v>
      </c>
      <c r="V34" s="20">
        <f>VLOOKUP(+W:W,'FF4exp'!$G$11:$O$110,9)</f>
        <v>12</v>
      </c>
      <c r="W34" s="20">
        <f t="shared" si="5"/>
        <v>5110</v>
      </c>
      <c r="X34" s="20">
        <f>VLOOKUP(+Y:Y,'FF4exp'!$K$11:$O$110,5)</f>
        <v>1</v>
      </c>
      <c r="Y34" s="20">
        <v>0</v>
      </c>
      <c r="AB34" s="10">
        <f>VLOOKUP(+AC:AC,'FF4exp'!$B$11:$O$110,14)</f>
        <v>14</v>
      </c>
      <c r="AC34" s="10">
        <f t="shared" si="0"/>
        <v>9298</v>
      </c>
      <c r="AD34" s="10">
        <f>VLOOKUP(+AE:AE,'FF4exp'!$E$11:$O$110,11)</f>
        <v>20</v>
      </c>
      <c r="AE34" s="10">
        <f t="shared" si="4"/>
        <v>57373</v>
      </c>
      <c r="AF34" s="10">
        <f>VLOOKUP(+AG:AG,'FF4exp'!$F$11:$O$110,10)</f>
        <v>12</v>
      </c>
      <c r="AG34" s="10">
        <f t="shared" si="3"/>
        <v>5615</v>
      </c>
      <c r="AH34" s="10">
        <f>VLOOKUP(+AI:AI,'FF4exp'!$H$11:$O$110,8)</f>
        <v>13</v>
      </c>
      <c r="AI34" s="10">
        <f t="shared" si="6"/>
        <v>5838</v>
      </c>
      <c r="AJ34" s="10">
        <f>VLOOKUP(+AK:AK,'FF4exp'!$I$11:$O$110,7)</f>
        <v>12</v>
      </c>
      <c r="AK34" s="10">
        <f t="shared" si="8"/>
        <v>3707</v>
      </c>
      <c r="AL34" s="10">
        <f>VLOOKUP(+AM:AM,'FF4exp'!$J$11:$O$110,6)</f>
        <v>12</v>
      </c>
      <c r="AM34" s="10">
        <f t="shared" si="9"/>
        <v>3707</v>
      </c>
    </row>
    <row r="35" spans="1:39" ht="13.5">
      <c r="A35" t="s">
        <v>79</v>
      </c>
      <c r="L35" t="s">
        <v>66</v>
      </c>
      <c r="R35" s="20">
        <f>VLOOKUP(+S:S,'FF4exp'!$C$11:$O$110,13)</f>
        <v>15</v>
      </c>
      <c r="S35" s="20">
        <f t="shared" si="1"/>
        <v>8698</v>
      </c>
      <c r="T35" s="20">
        <f>VLOOKUP(+U:U,'FF4exp'!$D$11:$O$110,12)</f>
        <v>8</v>
      </c>
      <c r="U35" s="20">
        <f t="shared" si="2"/>
        <v>1750</v>
      </c>
      <c r="V35" s="20">
        <f>VLOOKUP(+W:W,'FF4exp'!$G$11:$O$110,9)</f>
        <v>12</v>
      </c>
      <c r="W35" s="20">
        <f t="shared" si="5"/>
        <v>5110</v>
      </c>
      <c r="X35" s="20">
        <f>VLOOKUP(+Y:Y,'FF4exp'!$K$11:$O$110,5)</f>
        <v>1</v>
      </c>
      <c r="Y35" s="20">
        <f aca="true" t="shared" si="10" ref="Y35:Y61">Y34+IF(OR(+G$1:G$65536="○",+G$1:G$65536="離"),+$C:$C)</f>
        <v>0</v>
      </c>
      <c r="AB35" s="10">
        <f>VLOOKUP(+AC:AC,'FF4exp'!$B$11:$O$110,14)</f>
        <v>14</v>
      </c>
      <c r="AC35" s="10">
        <f t="shared" si="0"/>
        <v>9298</v>
      </c>
      <c r="AD35" s="10">
        <f>VLOOKUP(+AE:AE,'FF4exp'!$E$11:$O$110,11)</f>
        <v>20</v>
      </c>
      <c r="AE35" s="10">
        <f t="shared" si="4"/>
        <v>57373</v>
      </c>
      <c r="AF35" s="10">
        <f>VLOOKUP(+AG:AG,'FF4exp'!$F$11:$O$110,10)</f>
        <v>12</v>
      </c>
      <c r="AG35" s="10">
        <f t="shared" si="3"/>
        <v>5615</v>
      </c>
      <c r="AH35" s="10">
        <f>VLOOKUP(+AI:AI,'FF4exp'!$H$11:$O$110,8)</f>
        <v>13</v>
      </c>
      <c r="AI35" s="10">
        <f t="shared" si="6"/>
        <v>5838</v>
      </c>
      <c r="AJ35" s="10">
        <f>VLOOKUP(+AK:AK,'FF4exp'!$I$11:$O$110,7)</f>
        <v>12</v>
      </c>
      <c r="AK35" s="10">
        <f t="shared" si="8"/>
        <v>3707</v>
      </c>
      <c r="AL35" s="10">
        <f>VLOOKUP(+AM:AM,'FF4exp'!$J$11:$O$110,6)</f>
        <v>12</v>
      </c>
      <c r="AM35" s="10">
        <f t="shared" si="9"/>
        <v>3707</v>
      </c>
    </row>
    <row r="36" spans="1:39" ht="13.5">
      <c r="A36" t="s">
        <v>32</v>
      </c>
      <c r="B36">
        <v>4820</v>
      </c>
      <c r="C36">
        <f>INT(+B:B/COUNTIF(D36:P36,"○"))</f>
        <v>1205</v>
      </c>
      <c r="D36" s="17" t="s">
        <v>59</v>
      </c>
      <c r="E36" s="17" t="s">
        <v>59</v>
      </c>
      <c r="F36" s="17" t="s">
        <v>59</v>
      </c>
      <c r="G36" s="23" t="s">
        <v>58</v>
      </c>
      <c r="I36" t="s">
        <v>59</v>
      </c>
      <c r="J36" s="8" t="s">
        <v>60</v>
      </c>
      <c r="K36" t="s">
        <v>59</v>
      </c>
      <c r="L36" s="8" t="s">
        <v>60</v>
      </c>
      <c r="M36" s="8" t="s">
        <v>60</v>
      </c>
      <c r="N36" s="8" t="s">
        <v>60</v>
      </c>
      <c r="R36" s="20">
        <f>VLOOKUP(+S:S,'FF4exp'!$C$11:$O$110,13)</f>
        <v>15</v>
      </c>
      <c r="S36" s="20">
        <f t="shared" si="1"/>
        <v>9903</v>
      </c>
      <c r="T36" s="20">
        <f>VLOOKUP(+U:U,'FF4exp'!$D$11:$O$110,12)</f>
        <v>10</v>
      </c>
      <c r="U36" s="20">
        <f t="shared" si="2"/>
        <v>2955</v>
      </c>
      <c r="V36" s="20">
        <f>VLOOKUP(+W:W,'FF4exp'!$G$11:$O$110,9)</f>
        <v>13</v>
      </c>
      <c r="W36" s="20">
        <f t="shared" si="5"/>
        <v>6315</v>
      </c>
      <c r="X36" s="20">
        <f>VLOOKUP(+Y:Y,'FF4exp'!$K$11:$O$110,5)</f>
        <v>1</v>
      </c>
      <c r="Y36" s="20">
        <f t="shared" si="10"/>
        <v>0</v>
      </c>
      <c r="AB36" s="10">
        <f>VLOOKUP(+AC:AC,'FF4exp'!$B$11:$O$110,14)</f>
        <v>15</v>
      </c>
      <c r="AC36" s="10">
        <f t="shared" si="0"/>
        <v>10503</v>
      </c>
      <c r="AD36" s="10">
        <f>VLOOKUP(+AE:AE,'FF4exp'!$E$11:$O$110,11)</f>
        <v>20</v>
      </c>
      <c r="AE36" s="10">
        <f t="shared" si="4"/>
        <v>58578</v>
      </c>
      <c r="AF36" s="10">
        <f>VLOOKUP(+AG:AG,'FF4exp'!$F$11:$O$110,10)</f>
        <v>13</v>
      </c>
      <c r="AG36" s="10">
        <f t="shared" si="3"/>
        <v>6820</v>
      </c>
      <c r="AH36" s="10">
        <f>VLOOKUP(+AI:AI,'FF4exp'!$H$11:$O$110,8)</f>
        <v>14</v>
      </c>
      <c r="AI36" s="10">
        <f t="shared" si="6"/>
        <v>7043</v>
      </c>
      <c r="AJ36" s="10">
        <f>VLOOKUP(+AK:AK,'FF4exp'!$I$11:$O$110,7)</f>
        <v>13</v>
      </c>
      <c r="AK36" s="10">
        <f t="shared" si="8"/>
        <v>4912</v>
      </c>
      <c r="AL36" s="10">
        <f>VLOOKUP(+AM:AM,'FF4exp'!$J$11:$O$110,6)</f>
        <v>13</v>
      </c>
      <c r="AM36" s="10">
        <f t="shared" si="9"/>
        <v>4912</v>
      </c>
    </row>
    <row r="37" spans="1:39" ht="13.5">
      <c r="A37" t="s">
        <v>33</v>
      </c>
      <c r="B37">
        <v>5500</v>
      </c>
      <c r="C37">
        <f>INT(+B:B/COUNTIF(D37:P37,"○"))</f>
        <v>1375</v>
      </c>
      <c r="D37" s="17" t="s">
        <v>59</v>
      </c>
      <c r="E37" s="17" t="s">
        <v>59</v>
      </c>
      <c r="F37" s="17" t="s">
        <v>59</v>
      </c>
      <c r="G37" s="23" t="s">
        <v>58</v>
      </c>
      <c r="I37" t="s">
        <v>59</v>
      </c>
      <c r="J37" s="8" t="s">
        <v>60</v>
      </c>
      <c r="K37" t="s">
        <v>59</v>
      </c>
      <c r="L37" s="8" t="s">
        <v>60</v>
      </c>
      <c r="M37" s="8" t="s">
        <v>60</v>
      </c>
      <c r="N37" s="8" t="s">
        <v>60</v>
      </c>
      <c r="R37" s="20">
        <f>VLOOKUP(+S:S,'FF4exp'!$C$11:$O$110,13)</f>
        <v>16</v>
      </c>
      <c r="S37" s="20">
        <f t="shared" si="1"/>
        <v>11278</v>
      </c>
      <c r="T37" s="20">
        <f>VLOOKUP(+U:U,'FF4exp'!$D$11:$O$110,12)</f>
        <v>11</v>
      </c>
      <c r="U37" s="20">
        <f t="shared" si="2"/>
        <v>4330</v>
      </c>
      <c r="V37" s="20">
        <f>VLOOKUP(+W:W,'FF4exp'!$G$11:$O$110,9)</f>
        <v>14</v>
      </c>
      <c r="W37" s="20">
        <f t="shared" si="5"/>
        <v>7690</v>
      </c>
      <c r="X37" s="20">
        <f>VLOOKUP(+Y:Y,'FF4exp'!$K$11:$O$110,5)</f>
        <v>1</v>
      </c>
      <c r="Y37" s="20">
        <f t="shared" si="10"/>
        <v>0</v>
      </c>
      <c r="AB37" s="10">
        <f>VLOOKUP(+AC:AC,'FF4exp'!$B$11:$O$110,14)</f>
        <v>15</v>
      </c>
      <c r="AC37" s="10">
        <f t="shared" si="0"/>
        <v>11878</v>
      </c>
      <c r="AD37" s="10">
        <f>VLOOKUP(+AE:AE,'FF4exp'!$E$11:$O$110,11)</f>
        <v>20</v>
      </c>
      <c r="AE37" s="10">
        <f t="shared" si="4"/>
        <v>59953</v>
      </c>
      <c r="AF37" s="10">
        <f>VLOOKUP(+AG:AG,'FF4exp'!$F$11:$O$110,10)</f>
        <v>14</v>
      </c>
      <c r="AG37" s="10">
        <f t="shared" si="3"/>
        <v>8195</v>
      </c>
      <c r="AH37" s="10">
        <f>VLOOKUP(+AI:AI,'FF4exp'!$H$11:$O$110,8)</f>
        <v>14</v>
      </c>
      <c r="AI37" s="10">
        <f t="shared" si="6"/>
        <v>8418</v>
      </c>
      <c r="AJ37" s="10">
        <f>VLOOKUP(+AK:AK,'FF4exp'!$I$11:$O$110,7)</f>
        <v>14</v>
      </c>
      <c r="AK37" s="10">
        <f t="shared" si="8"/>
        <v>6287</v>
      </c>
      <c r="AL37" s="10">
        <f>VLOOKUP(+AM:AM,'FF4exp'!$J$11:$O$110,6)</f>
        <v>14</v>
      </c>
      <c r="AM37" s="10">
        <f t="shared" si="9"/>
        <v>6287</v>
      </c>
    </row>
    <row r="38" spans="1:39" ht="13.5">
      <c r="A38" t="s">
        <v>70</v>
      </c>
      <c r="M38" t="s">
        <v>65</v>
      </c>
      <c r="N38" t="s">
        <v>65</v>
      </c>
      <c r="R38" s="20">
        <f>VLOOKUP(+S:S,'FF4exp'!$C$11:$O$110,13)</f>
        <v>16</v>
      </c>
      <c r="S38" s="20">
        <f t="shared" si="1"/>
        <v>11278</v>
      </c>
      <c r="T38" s="20">
        <f>VLOOKUP(+U:U,'FF4exp'!$D$11:$O$110,12)</f>
        <v>11</v>
      </c>
      <c r="U38" s="20">
        <f t="shared" si="2"/>
        <v>4330</v>
      </c>
      <c r="V38" s="20">
        <f>VLOOKUP(+W:W,'FF4exp'!$G$11:$O$110,9)</f>
        <v>14</v>
      </c>
      <c r="W38" s="20">
        <f t="shared" si="5"/>
        <v>7690</v>
      </c>
      <c r="X38" s="20">
        <f>VLOOKUP(+Y:Y,'FF4exp'!$K$11:$O$110,5)</f>
        <v>1</v>
      </c>
      <c r="Y38" s="20">
        <f t="shared" si="10"/>
        <v>0</v>
      </c>
      <c r="AB38" s="10">
        <f>VLOOKUP(+AC:AC,'FF4exp'!$B$11:$O$110,14)</f>
        <v>15</v>
      </c>
      <c r="AC38" s="10">
        <f t="shared" si="0"/>
        <v>11878</v>
      </c>
      <c r="AD38" s="10">
        <f>VLOOKUP(+AE:AE,'FF4exp'!$E$11:$O$110,11)</f>
        <v>20</v>
      </c>
      <c r="AE38" s="10">
        <f t="shared" si="4"/>
        <v>59953</v>
      </c>
      <c r="AF38" s="10">
        <f>VLOOKUP(+AG:AG,'FF4exp'!$F$11:$O$110,10)</f>
        <v>14</v>
      </c>
      <c r="AG38" s="10">
        <f t="shared" si="3"/>
        <v>8195</v>
      </c>
      <c r="AH38" s="10">
        <f>VLOOKUP(+AI:AI,'FF4exp'!$H$11:$O$110,8)</f>
        <v>14</v>
      </c>
      <c r="AI38" s="10">
        <f t="shared" si="6"/>
        <v>8418</v>
      </c>
      <c r="AJ38" s="10">
        <f>VLOOKUP(+AK:AK,'FF4exp'!$I$11:$O$110,7)</f>
        <v>14</v>
      </c>
      <c r="AK38" s="10">
        <f t="shared" si="8"/>
        <v>6287</v>
      </c>
      <c r="AL38" s="10">
        <f>VLOOKUP(+AM:AM,'FF4exp'!$J$11:$O$110,6)</f>
        <v>14</v>
      </c>
      <c r="AM38" s="10">
        <f t="shared" si="9"/>
        <v>6287</v>
      </c>
    </row>
    <row r="39" spans="1:41" ht="13.5">
      <c r="A39" t="s">
        <v>71</v>
      </c>
      <c r="O39" t="s">
        <v>66</v>
      </c>
      <c r="R39" s="20">
        <f>VLOOKUP(+S:S,'FF4exp'!$C$11:$O$110,13)</f>
        <v>16</v>
      </c>
      <c r="S39" s="20">
        <f t="shared" si="1"/>
        <v>11278</v>
      </c>
      <c r="T39" s="20">
        <f>VLOOKUP(+U:U,'FF4exp'!$D$11:$O$110,12)</f>
        <v>11</v>
      </c>
      <c r="U39" s="20">
        <f t="shared" si="2"/>
        <v>4330</v>
      </c>
      <c r="V39" s="20">
        <f>VLOOKUP(+W:W,'FF4exp'!$G$11:$O$110,9)</f>
        <v>14</v>
      </c>
      <c r="W39" s="20">
        <f t="shared" si="5"/>
        <v>7690</v>
      </c>
      <c r="X39" s="20">
        <f>VLOOKUP(+Y:Y,'FF4exp'!$K$11:$O$110,5)</f>
        <v>1</v>
      </c>
      <c r="Y39" s="20">
        <f t="shared" si="10"/>
        <v>0</v>
      </c>
      <c r="AB39" s="10">
        <f>VLOOKUP(+AC:AC,'FF4exp'!$B$11:$O$110,14)</f>
        <v>15</v>
      </c>
      <c r="AC39" s="10">
        <f t="shared" si="0"/>
        <v>11878</v>
      </c>
      <c r="AD39" s="10">
        <f>VLOOKUP(+AE:AE,'FF4exp'!$E$11:$O$110,11)</f>
        <v>20</v>
      </c>
      <c r="AE39" s="10">
        <f t="shared" si="4"/>
        <v>59953</v>
      </c>
      <c r="AF39" s="10">
        <f>VLOOKUP(+AG:AG,'FF4exp'!$F$11:$O$110,10)</f>
        <v>14</v>
      </c>
      <c r="AG39" s="10">
        <f t="shared" si="3"/>
        <v>8195</v>
      </c>
      <c r="AH39" s="10">
        <f>VLOOKUP(+AI:AI,'FF4exp'!$H$11:$O$110,8)</f>
        <v>14</v>
      </c>
      <c r="AI39" s="10">
        <f t="shared" si="6"/>
        <v>8418</v>
      </c>
      <c r="AJ39" s="10">
        <f>VLOOKUP(+AK:AK,'FF4exp'!$I$11:$O$110,7)</f>
        <v>14</v>
      </c>
      <c r="AK39" s="10">
        <f t="shared" si="8"/>
        <v>6287</v>
      </c>
      <c r="AL39" s="10">
        <f>VLOOKUP(+AM:AM,'FF4exp'!$J$11:$O$110,6)</f>
        <v>14</v>
      </c>
      <c r="AM39" s="10">
        <f t="shared" si="9"/>
        <v>6287</v>
      </c>
      <c r="AN39" s="10">
        <f>VLOOKUP(+AO:AO,'FF4exp'!$L$11:$O$110,4)</f>
        <v>20</v>
      </c>
      <c r="AO39" s="10">
        <v>26754</v>
      </c>
    </row>
    <row r="40" spans="1:41" ht="13.5">
      <c r="A40" t="s">
        <v>42</v>
      </c>
      <c r="B40">
        <v>6000</v>
      </c>
      <c r="C40">
        <f>INT(+B:B/COUNTIF(D40:P40,"○"))</f>
        <v>2000</v>
      </c>
      <c r="D40" s="17" t="s">
        <v>59</v>
      </c>
      <c r="E40" s="17" t="s">
        <v>59</v>
      </c>
      <c r="F40" s="17" t="s">
        <v>59</v>
      </c>
      <c r="G40" s="23" t="s">
        <v>58</v>
      </c>
      <c r="I40" t="s">
        <v>59</v>
      </c>
      <c r="J40" s="8" t="s">
        <v>60</v>
      </c>
      <c r="K40" t="s">
        <v>59</v>
      </c>
      <c r="L40" s="8" t="s">
        <v>60</v>
      </c>
      <c r="M40" t="s">
        <v>59</v>
      </c>
      <c r="N40" t="s">
        <v>59</v>
      </c>
      <c r="O40" s="8" t="s">
        <v>60</v>
      </c>
      <c r="R40" s="20">
        <f>VLOOKUP(+S:S,'FF4exp'!$C$11:$O$110,13)</f>
        <v>16</v>
      </c>
      <c r="S40" s="20">
        <f t="shared" si="1"/>
        <v>13278</v>
      </c>
      <c r="T40" s="20">
        <f>VLOOKUP(+U:U,'FF4exp'!$D$11:$O$110,12)</f>
        <v>12</v>
      </c>
      <c r="U40" s="20">
        <f t="shared" si="2"/>
        <v>6330</v>
      </c>
      <c r="V40" s="20">
        <f>VLOOKUP(+W:W,'FF4exp'!$G$11:$O$110,9)</f>
        <v>15</v>
      </c>
      <c r="W40" s="20">
        <f t="shared" si="5"/>
        <v>9690</v>
      </c>
      <c r="X40" s="20">
        <f>VLOOKUP(+Y:Y,'FF4exp'!$K$11:$O$110,5)</f>
        <v>1</v>
      </c>
      <c r="Y40" s="20">
        <f t="shared" si="10"/>
        <v>0</v>
      </c>
      <c r="AB40" s="10">
        <f>VLOOKUP(+AC:AC,'FF4exp'!$B$11:$O$110,14)</f>
        <v>16</v>
      </c>
      <c r="AC40" s="10">
        <f t="shared" si="0"/>
        <v>13878</v>
      </c>
      <c r="AD40" s="10">
        <f>VLOOKUP(+AE:AE,'FF4exp'!$E$11:$O$110,11)</f>
        <v>20</v>
      </c>
      <c r="AE40" s="10">
        <f t="shared" si="4"/>
        <v>61953</v>
      </c>
      <c r="AF40" s="10">
        <f>VLOOKUP(+AG:AG,'FF4exp'!$F$11:$O$110,10)</f>
        <v>15</v>
      </c>
      <c r="AG40" s="10">
        <f t="shared" si="3"/>
        <v>10195</v>
      </c>
      <c r="AH40" s="10">
        <f>VLOOKUP(+AI:AI,'FF4exp'!$H$11:$O$110,8)</f>
        <v>15</v>
      </c>
      <c r="AI40" s="10">
        <f t="shared" si="6"/>
        <v>10418</v>
      </c>
      <c r="AJ40" s="10">
        <f>VLOOKUP(+AK:AK,'FF4exp'!$I$11:$O$110,7)</f>
        <v>15</v>
      </c>
      <c r="AK40" s="10">
        <f t="shared" si="8"/>
        <v>8287</v>
      </c>
      <c r="AL40" s="10">
        <f>VLOOKUP(+AM:AM,'FF4exp'!$J$11:$O$110,6)</f>
        <v>15</v>
      </c>
      <c r="AM40" s="10">
        <f t="shared" si="9"/>
        <v>8287</v>
      </c>
      <c r="AN40" s="10">
        <f>VLOOKUP(+AO:AO,'FF4exp'!$L$11:$O$110,4)</f>
        <v>20</v>
      </c>
      <c r="AO40" s="10">
        <f aca="true" t="shared" si="11" ref="AO40:AO61">AO39+IF(OR(+O$1:O$65536="○",+O$1:O$65536="離"),+$C:$C)</f>
        <v>28754</v>
      </c>
    </row>
    <row r="41" spans="1:41" ht="13.5">
      <c r="A41" t="s">
        <v>34</v>
      </c>
      <c r="B41">
        <v>7500</v>
      </c>
      <c r="C41">
        <f>INT(+B:B/COUNTIF(D41:P41,"○"))</f>
        <v>2500</v>
      </c>
      <c r="D41" s="17" t="s">
        <v>59</v>
      </c>
      <c r="E41" s="17" t="s">
        <v>59</v>
      </c>
      <c r="F41" s="17" t="s">
        <v>59</v>
      </c>
      <c r="G41" s="23" t="s">
        <v>58</v>
      </c>
      <c r="I41" t="s">
        <v>59</v>
      </c>
      <c r="J41" s="8" t="s">
        <v>60</v>
      </c>
      <c r="K41" t="s">
        <v>59</v>
      </c>
      <c r="L41" s="8" t="s">
        <v>60</v>
      </c>
      <c r="M41" t="s">
        <v>59</v>
      </c>
      <c r="N41" t="s">
        <v>59</v>
      </c>
      <c r="O41" s="8" t="s">
        <v>60</v>
      </c>
      <c r="R41" s="20">
        <f>VLOOKUP(+S:S,'FF4exp'!$C$11:$O$110,13)</f>
        <v>17</v>
      </c>
      <c r="S41" s="20">
        <f t="shared" si="1"/>
        <v>15778</v>
      </c>
      <c r="T41" s="20">
        <f>VLOOKUP(+U:U,'FF4exp'!$D$11:$O$110,12)</f>
        <v>14</v>
      </c>
      <c r="U41" s="20">
        <f t="shared" si="2"/>
        <v>8830</v>
      </c>
      <c r="V41" s="20">
        <f>VLOOKUP(+W:W,'FF4exp'!$G$11:$O$110,9)</f>
        <v>16</v>
      </c>
      <c r="W41" s="20">
        <f t="shared" si="5"/>
        <v>12190</v>
      </c>
      <c r="X41" s="20">
        <f>VLOOKUP(+Y:Y,'FF4exp'!$K$11:$O$110,5)</f>
        <v>1</v>
      </c>
      <c r="Y41" s="20">
        <f t="shared" si="10"/>
        <v>0</v>
      </c>
      <c r="AB41" s="10">
        <f>VLOOKUP(+AC:AC,'FF4exp'!$B$11:$O$110,14)</f>
        <v>17</v>
      </c>
      <c r="AC41" s="10">
        <f t="shared" si="0"/>
        <v>16378</v>
      </c>
      <c r="AD41" s="10">
        <f>VLOOKUP(+AE:AE,'FF4exp'!$E$11:$O$110,11)</f>
        <v>21</v>
      </c>
      <c r="AE41" s="10">
        <f t="shared" si="4"/>
        <v>64453</v>
      </c>
      <c r="AF41" s="10">
        <f>VLOOKUP(+AG:AG,'FF4exp'!$F$11:$O$110,10)</f>
        <v>16</v>
      </c>
      <c r="AG41" s="10">
        <f t="shared" si="3"/>
        <v>12695</v>
      </c>
      <c r="AH41" s="10">
        <f>VLOOKUP(+AI:AI,'FF4exp'!$H$11:$O$110,8)</f>
        <v>16</v>
      </c>
      <c r="AI41" s="10">
        <f t="shared" si="6"/>
        <v>12918</v>
      </c>
      <c r="AJ41" s="10">
        <f>VLOOKUP(+AK:AK,'FF4exp'!$I$11:$O$110,7)</f>
        <v>16</v>
      </c>
      <c r="AK41" s="10">
        <f t="shared" si="8"/>
        <v>10787</v>
      </c>
      <c r="AL41" s="10">
        <f>VLOOKUP(+AM:AM,'FF4exp'!$J$11:$O$110,6)</f>
        <v>16</v>
      </c>
      <c r="AM41" s="10">
        <f t="shared" si="9"/>
        <v>10787</v>
      </c>
      <c r="AN41" s="10">
        <f>VLOOKUP(+AO:AO,'FF4exp'!$L$11:$O$110,4)</f>
        <v>20</v>
      </c>
      <c r="AO41" s="10">
        <f t="shared" si="11"/>
        <v>31254</v>
      </c>
    </row>
    <row r="42" spans="1:41" ht="13.5">
      <c r="A42" t="s">
        <v>69</v>
      </c>
      <c r="J42" t="s">
        <v>65</v>
      </c>
      <c r="R42" s="20">
        <f>VLOOKUP(+S:S,'FF4exp'!$C$11:$O$110,13)</f>
        <v>17</v>
      </c>
      <c r="S42" s="20">
        <f t="shared" si="1"/>
        <v>15778</v>
      </c>
      <c r="T42" s="20">
        <f>VLOOKUP(+U:U,'FF4exp'!$D$11:$O$110,12)</f>
        <v>14</v>
      </c>
      <c r="U42" s="20">
        <f t="shared" si="2"/>
        <v>8830</v>
      </c>
      <c r="V42" s="20">
        <f>VLOOKUP(+W:W,'FF4exp'!$G$11:$O$110,9)</f>
        <v>16</v>
      </c>
      <c r="W42" s="20">
        <f t="shared" si="5"/>
        <v>12190</v>
      </c>
      <c r="X42" s="20">
        <f>VLOOKUP(+Y:Y,'FF4exp'!$K$11:$O$110,5)</f>
        <v>1</v>
      </c>
      <c r="Y42" s="20">
        <f t="shared" si="10"/>
        <v>0</v>
      </c>
      <c r="AB42" s="10">
        <f>VLOOKUP(+AC:AC,'FF4exp'!$B$11:$O$110,14)</f>
        <v>17</v>
      </c>
      <c r="AC42" s="10">
        <f t="shared" si="0"/>
        <v>16378</v>
      </c>
      <c r="AD42" s="10">
        <f>VLOOKUP(+AE:AE,'FF4exp'!$E$11:$O$110,11)</f>
        <v>21</v>
      </c>
      <c r="AE42" s="10">
        <f t="shared" si="4"/>
        <v>64453</v>
      </c>
      <c r="AF42" s="10">
        <f>VLOOKUP(+AG:AG,'FF4exp'!$F$11:$O$110,10)</f>
        <v>16</v>
      </c>
      <c r="AG42" s="10">
        <f t="shared" si="3"/>
        <v>12695</v>
      </c>
      <c r="AH42" s="10">
        <f>VLOOKUP(+AI:AI,'FF4exp'!$H$11:$O$110,8)</f>
        <v>16</v>
      </c>
      <c r="AI42" s="10">
        <f t="shared" si="6"/>
        <v>12918</v>
      </c>
      <c r="AJ42" s="10">
        <f>VLOOKUP(+AK:AK,'FF4exp'!$I$11:$O$110,7)</f>
        <v>16</v>
      </c>
      <c r="AK42" s="10">
        <f t="shared" si="8"/>
        <v>10787</v>
      </c>
      <c r="AL42" s="10">
        <f>VLOOKUP(+AM:AM,'FF4exp'!$J$11:$O$110,6)</f>
        <v>16</v>
      </c>
      <c r="AM42" s="10">
        <f t="shared" si="9"/>
        <v>10787</v>
      </c>
      <c r="AN42" s="10">
        <f>VLOOKUP(+AO:AO,'FF4exp'!$L$11:$O$110,4)</f>
        <v>20</v>
      </c>
      <c r="AO42" s="10">
        <f t="shared" si="11"/>
        <v>31254</v>
      </c>
    </row>
    <row r="43" spans="1:41" ht="13.5">
      <c r="A43" t="s">
        <v>80</v>
      </c>
      <c r="D43" s="17" t="s">
        <v>66</v>
      </c>
      <c r="F43" s="17" t="s">
        <v>66</v>
      </c>
      <c r="R43" s="20">
        <f>VLOOKUP(+S:S,'FF4exp'!$C$11:$O$110,13)</f>
        <v>17</v>
      </c>
      <c r="S43" s="20">
        <f t="shared" si="1"/>
        <v>15778</v>
      </c>
      <c r="T43" s="20">
        <f>VLOOKUP(+U:U,'FF4exp'!$D$11:$O$110,12)</f>
        <v>14</v>
      </c>
      <c r="U43" s="20">
        <f t="shared" si="2"/>
        <v>8830</v>
      </c>
      <c r="V43" s="20">
        <f>VLOOKUP(+W:W,'FF4exp'!$G$11:$O$110,9)</f>
        <v>16</v>
      </c>
      <c r="W43" s="20">
        <f t="shared" si="5"/>
        <v>12190</v>
      </c>
      <c r="X43" s="20">
        <f>VLOOKUP(+Y:Y,'FF4exp'!$K$11:$O$110,5)</f>
        <v>1</v>
      </c>
      <c r="Y43" s="20">
        <f t="shared" si="10"/>
        <v>0</v>
      </c>
      <c r="AB43" s="10">
        <f>VLOOKUP(+AC:AC,'FF4exp'!$B$11:$O$110,14)</f>
        <v>17</v>
      </c>
      <c r="AC43" s="10">
        <f t="shared" si="0"/>
        <v>16378</v>
      </c>
      <c r="AD43" s="10">
        <f>VLOOKUP(+AE:AE,'FF4exp'!$E$11:$O$110,11)</f>
        <v>21</v>
      </c>
      <c r="AE43" s="10">
        <f t="shared" si="4"/>
        <v>64453</v>
      </c>
      <c r="AF43" s="10">
        <f>VLOOKUP(+AG:AG,'FF4exp'!$F$11:$O$110,10)</f>
        <v>16</v>
      </c>
      <c r="AG43" s="10">
        <f t="shared" si="3"/>
        <v>12695</v>
      </c>
      <c r="AH43" s="10">
        <f>VLOOKUP(+AI:AI,'FF4exp'!$H$11:$O$110,8)</f>
        <v>16</v>
      </c>
      <c r="AI43" s="10">
        <f t="shared" si="6"/>
        <v>12918</v>
      </c>
      <c r="AJ43" s="10">
        <f>VLOOKUP(+AK:AK,'FF4exp'!$I$11:$O$110,7)</f>
        <v>16</v>
      </c>
      <c r="AK43" s="10">
        <f t="shared" si="8"/>
        <v>10787</v>
      </c>
      <c r="AL43" s="10">
        <f>VLOOKUP(+AM:AM,'FF4exp'!$J$11:$O$110,6)</f>
        <v>16</v>
      </c>
      <c r="AM43" s="10">
        <f t="shared" si="9"/>
        <v>10787</v>
      </c>
      <c r="AN43" s="10">
        <f>VLOOKUP(+AO:AO,'FF4exp'!$L$11:$O$110,4)</f>
        <v>20</v>
      </c>
      <c r="AO43" s="10">
        <f t="shared" si="11"/>
        <v>31254</v>
      </c>
    </row>
    <row r="44" spans="1:41" ht="13.5">
      <c r="A44" t="s">
        <v>35</v>
      </c>
      <c r="B44">
        <v>9000</v>
      </c>
      <c r="C44">
        <f>INT(+B:B/COUNTIF(D44:P44,"○"))</f>
        <v>4500</v>
      </c>
      <c r="D44" s="18" t="s">
        <v>58</v>
      </c>
      <c r="E44" s="17" t="s">
        <v>59</v>
      </c>
      <c r="F44" s="18" t="s">
        <v>58</v>
      </c>
      <c r="G44" s="23" t="s">
        <v>58</v>
      </c>
      <c r="I44" t="s">
        <v>59</v>
      </c>
      <c r="J44" t="s">
        <v>59</v>
      </c>
      <c r="K44" t="s">
        <v>59</v>
      </c>
      <c r="L44" s="8" t="s">
        <v>60</v>
      </c>
      <c r="M44" t="s">
        <v>59</v>
      </c>
      <c r="N44" t="s">
        <v>59</v>
      </c>
      <c r="O44" s="8" t="s">
        <v>60</v>
      </c>
      <c r="R44" s="20">
        <f>VLOOKUP(+S:S,'FF4exp'!$C$11:$O$110,13)</f>
        <v>17</v>
      </c>
      <c r="S44" s="20">
        <f t="shared" si="1"/>
        <v>15778</v>
      </c>
      <c r="T44" s="20">
        <f>VLOOKUP(+U:U,'FF4exp'!$D$11:$O$110,12)</f>
        <v>15</v>
      </c>
      <c r="U44" s="20">
        <f t="shared" si="2"/>
        <v>13330</v>
      </c>
      <c r="V44" s="20">
        <f>VLOOKUP(+W:W,'FF4exp'!$G$11:$O$110,9)</f>
        <v>16</v>
      </c>
      <c r="W44" s="20">
        <f t="shared" si="5"/>
        <v>12190</v>
      </c>
      <c r="X44" s="20">
        <f>VLOOKUP(+Y:Y,'FF4exp'!$K$11:$O$110,5)</f>
        <v>1</v>
      </c>
      <c r="Y44" s="20">
        <f t="shared" si="10"/>
        <v>0</v>
      </c>
      <c r="AB44" s="10">
        <f>VLOOKUP(+AC:AC,'FF4exp'!$B$11:$O$110,14)</f>
        <v>18</v>
      </c>
      <c r="AC44" s="10">
        <f aca="true" t="shared" si="12" ref="AC44:AC61">AC43+IF(OR(+I$1:I$65536="○",+I$1:I$65536="離"),+$C:$C)</f>
        <v>20878</v>
      </c>
      <c r="AD44" s="10">
        <f>VLOOKUP(+AE:AE,'FF4exp'!$E$11:$O$110,11)</f>
        <v>21</v>
      </c>
      <c r="AE44" s="10">
        <f t="shared" si="4"/>
        <v>68953</v>
      </c>
      <c r="AF44" s="10">
        <f>VLOOKUP(+AG:AG,'FF4exp'!$F$11:$O$110,10)</f>
        <v>17</v>
      </c>
      <c r="AG44" s="10">
        <f t="shared" si="3"/>
        <v>17195</v>
      </c>
      <c r="AH44" s="10">
        <f>VLOOKUP(+AI:AI,'FF4exp'!$H$11:$O$110,8)</f>
        <v>18</v>
      </c>
      <c r="AI44" s="10">
        <f t="shared" si="6"/>
        <v>17418</v>
      </c>
      <c r="AJ44" s="10">
        <f>VLOOKUP(+AK:AK,'FF4exp'!$I$11:$O$110,7)</f>
        <v>17</v>
      </c>
      <c r="AK44" s="10">
        <f t="shared" si="8"/>
        <v>15287</v>
      </c>
      <c r="AL44" s="10">
        <f>VLOOKUP(+AM:AM,'FF4exp'!$J$11:$O$110,6)</f>
        <v>17</v>
      </c>
      <c r="AM44" s="10">
        <f t="shared" si="9"/>
        <v>15287</v>
      </c>
      <c r="AN44" s="10">
        <f>VLOOKUP(+AO:AO,'FF4exp'!$L$11:$O$110,4)</f>
        <v>21</v>
      </c>
      <c r="AO44" s="10">
        <f t="shared" si="11"/>
        <v>35754</v>
      </c>
    </row>
    <row r="45" spans="1:41" ht="13.5">
      <c r="A45" t="s">
        <v>72</v>
      </c>
      <c r="J45" t="s">
        <v>65</v>
      </c>
      <c r="R45" s="20">
        <f>VLOOKUP(+S:S,'FF4exp'!$C$11:$O$110,13)</f>
        <v>17</v>
      </c>
      <c r="S45" s="20">
        <f t="shared" si="1"/>
        <v>15778</v>
      </c>
      <c r="T45" s="20">
        <f>VLOOKUP(+U:U,'FF4exp'!$D$11:$O$110,12)</f>
        <v>15</v>
      </c>
      <c r="U45" s="20">
        <f t="shared" si="2"/>
        <v>13330</v>
      </c>
      <c r="V45" s="20">
        <f>VLOOKUP(+W:W,'FF4exp'!$G$11:$O$110,9)</f>
        <v>16</v>
      </c>
      <c r="W45" s="20">
        <f t="shared" si="5"/>
        <v>12190</v>
      </c>
      <c r="X45" s="20">
        <f>VLOOKUP(+Y:Y,'FF4exp'!$K$11:$O$110,5)</f>
        <v>1</v>
      </c>
      <c r="Y45" s="20">
        <f t="shared" si="10"/>
        <v>0</v>
      </c>
      <c r="AB45" s="10">
        <f>VLOOKUP(+AC:AC,'FF4exp'!$B$11:$O$110,14)</f>
        <v>18</v>
      </c>
      <c r="AC45" s="10">
        <f t="shared" si="12"/>
        <v>20878</v>
      </c>
      <c r="AD45" s="10">
        <f>VLOOKUP(+AE:AE,'FF4exp'!$E$11:$O$110,11)</f>
        <v>21</v>
      </c>
      <c r="AE45" s="10">
        <f t="shared" si="4"/>
        <v>68953</v>
      </c>
      <c r="AF45" s="10">
        <f>VLOOKUP(+AG:AG,'FF4exp'!$F$11:$O$110,10)</f>
        <v>17</v>
      </c>
      <c r="AG45" s="10">
        <f t="shared" si="3"/>
        <v>17195</v>
      </c>
      <c r="AH45" s="10">
        <f>VLOOKUP(+AI:AI,'FF4exp'!$H$11:$O$110,8)</f>
        <v>18</v>
      </c>
      <c r="AI45" s="10">
        <f t="shared" si="6"/>
        <v>17418</v>
      </c>
      <c r="AJ45" s="10">
        <f>VLOOKUP(+AK:AK,'FF4exp'!$I$11:$O$110,7)</f>
        <v>17</v>
      </c>
      <c r="AK45" s="10">
        <f t="shared" si="8"/>
        <v>15287</v>
      </c>
      <c r="AL45" s="10">
        <f>VLOOKUP(+AM:AM,'FF4exp'!$J$11:$O$110,6)</f>
        <v>17</v>
      </c>
      <c r="AM45" s="10">
        <f t="shared" si="9"/>
        <v>15287</v>
      </c>
      <c r="AN45" s="10">
        <f>VLOOKUP(+AO:AO,'FF4exp'!$L$11:$O$110,4)</f>
        <v>21</v>
      </c>
      <c r="AO45" s="10">
        <f t="shared" si="11"/>
        <v>35754</v>
      </c>
    </row>
    <row r="46" spans="1:41" ht="13.5">
      <c r="A46" t="s">
        <v>36</v>
      </c>
      <c r="B46">
        <f>1000*6</f>
        <v>6000</v>
      </c>
      <c r="C46">
        <f>INT(+B:B/COUNTIF(D46:P46,"○"))</f>
        <v>3000</v>
      </c>
      <c r="D46" s="18" t="s">
        <v>60</v>
      </c>
      <c r="E46" s="17" t="s">
        <v>59</v>
      </c>
      <c r="F46" s="18" t="s">
        <v>58</v>
      </c>
      <c r="G46" s="23" t="s">
        <v>58</v>
      </c>
      <c r="I46" t="s">
        <v>59</v>
      </c>
      <c r="J46" t="s">
        <v>59</v>
      </c>
      <c r="K46" t="s">
        <v>59</v>
      </c>
      <c r="L46" s="8" t="s">
        <v>60</v>
      </c>
      <c r="M46" t="s">
        <v>59</v>
      </c>
      <c r="N46" t="s">
        <v>59</v>
      </c>
      <c r="O46" t="s">
        <v>59</v>
      </c>
      <c r="R46" s="20">
        <f>VLOOKUP(+S:S,'FF4exp'!$C$11:$O$110,13)</f>
        <v>18</v>
      </c>
      <c r="S46" s="20">
        <f t="shared" si="1"/>
        <v>18778</v>
      </c>
      <c r="T46" s="20">
        <f>VLOOKUP(+U:U,'FF4exp'!$D$11:$O$110,12)</f>
        <v>16</v>
      </c>
      <c r="U46" s="20">
        <f t="shared" si="2"/>
        <v>16330</v>
      </c>
      <c r="V46" s="20">
        <f>VLOOKUP(+W:W,'FF4exp'!$G$11:$O$110,9)</f>
        <v>16</v>
      </c>
      <c r="W46" s="20">
        <f t="shared" si="5"/>
        <v>12190</v>
      </c>
      <c r="X46" s="20">
        <f>VLOOKUP(+Y:Y,'FF4exp'!$K$11:$O$110,5)</f>
        <v>1</v>
      </c>
      <c r="Y46" s="20">
        <f t="shared" si="10"/>
        <v>0</v>
      </c>
      <c r="AB46" s="10">
        <f>VLOOKUP(+AC:AC,'FF4exp'!$B$11:$O$110,14)</f>
        <v>18</v>
      </c>
      <c r="AC46" s="10">
        <f t="shared" si="12"/>
        <v>23878</v>
      </c>
      <c r="AD46" s="10">
        <f>VLOOKUP(+AE:AE,'FF4exp'!$E$11:$O$110,11)</f>
        <v>21</v>
      </c>
      <c r="AE46" s="10">
        <f t="shared" si="4"/>
        <v>71953</v>
      </c>
      <c r="AF46" s="10">
        <f>VLOOKUP(+AG:AG,'FF4exp'!$F$11:$O$110,10)</f>
        <v>18</v>
      </c>
      <c r="AG46" s="10">
        <f t="shared" si="3"/>
        <v>20195</v>
      </c>
      <c r="AH46" s="10">
        <f>VLOOKUP(+AI:AI,'FF4exp'!$H$11:$O$110,8)</f>
        <v>18</v>
      </c>
      <c r="AI46" s="10">
        <f t="shared" si="6"/>
        <v>20418</v>
      </c>
      <c r="AJ46" s="10">
        <f>VLOOKUP(+AK:AK,'FF4exp'!$I$11:$O$110,7)</f>
        <v>18</v>
      </c>
      <c r="AK46" s="10">
        <f t="shared" si="8"/>
        <v>18287</v>
      </c>
      <c r="AL46" s="10">
        <f>VLOOKUP(+AM:AM,'FF4exp'!$J$11:$O$110,6)</f>
        <v>18</v>
      </c>
      <c r="AM46" s="10">
        <f t="shared" si="9"/>
        <v>18287</v>
      </c>
      <c r="AN46" s="10">
        <f>VLOOKUP(+AO:AO,'FF4exp'!$L$11:$O$110,4)</f>
        <v>22</v>
      </c>
      <c r="AO46" s="10">
        <f t="shared" si="11"/>
        <v>38754</v>
      </c>
    </row>
    <row r="47" spans="1:41" ht="13.5">
      <c r="A47" t="s">
        <v>73</v>
      </c>
      <c r="E47" s="17" t="s">
        <v>66</v>
      </c>
      <c r="R47" s="20">
        <f>VLOOKUP(+S:S,'FF4exp'!$C$11:$O$110,13)</f>
        <v>18</v>
      </c>
      <c r="S47" s="20">
        <f t="shared" si="1"/>
        <v>18778</v>
      </c>
      <c r="T47" s="20">
        <f>VLOOKUP(+U:U,'FF4exp'!$D$11:$O$110,12)</f>
        <v>16</v>
      </c>
      <c r="U47" s="20">
        <f t="shared" si="2"/>
        <v>16330</v>
      </c>
      <c r="V47" s="20">
        <f>VLOOKUP(+W:W,'FF4exp'!$G$11:$O$110,9)</f>
        <v>16</v>
      </c>
      <c r="W47" s="20">
        <f t="shared" si="5"/>
        <v>12190</v>
      </c>
      <c r="X47" s="20">
        <f>VLOOKUP(+Y:Y,'FF4exp'!$K$11:$O$110,5)</f>
        <v>1</v>
      </c>
      <c r="Y47" s="20">
        <f t="shared" si="10"/>
        <v>0</v>
      </c>
      <c r="AB47" s="10">
        <f>VLOOKUP(+AC:AC,'FF4exp'!$B$11:$O$110,14)</f>
        <v>18</v>
      </c>
      <c r="AC47" s="10">
        <f t="shared" si="12"/>
        <v>23878</v>
      </c>
      <c r="AD47" s="10">
        <f>VLOOKUP(+AE:AE,'FF4exp'!$E$11:$O$110,11)</f>
        <v>21</v>
      </c>
      <c r="AE47" s="10">
        <f t="shared" si="4"/>
        <v>71953</v>
      </c>
      <c r="AF47" s="10">
        <f>VLOOKUP(+AG:AG,'FF4exp'!$F$11:$O$110,10)</f>
        <v>18</v>
      </c>
      <c r="AG47" s="10">
        <f t="shared" si="3"/>
        <v>20195</v>
      </c>
      <c r="AH47" s="10">
        <f>VLOOKUP(+AI:AI,'FF4exp'!$H$11:$O$110,8)</f>
        <v>18</v>
      </c>
      <c r="AI47" s="10">
        <f t="shared" si="6"/>
        <v>20418</v>
      </c>
      <c r="AJ47" s="10">
        <f>VLOOKUP(+AK:AK,'FF4exp'!$I$11:$O$110,7)</f>
        <v>18</v>
      </c>
      <c r="AK47" s="10">
        <f t="shared" si="8"/>
        <v>18287</v>
      </c>
      <c r="AL47" s="10">
        <f>VLOOKUP(+AM:AM,'FF4exp'!$J$11:$O$110,6)</f>
        <v>18</v>
      </c>
      <c r="AM47" s="10">
        <f t="shared" si="9"/>
        <v>18287</v>
      </c>
      <c r="AN47" s="10">
        <f>VLOOKUP(+AO:AO,'FF4exp'!$L$11:$O$110,4)</f>
        <v>22</v>
      </c>
      <c r="AO47" s="10">
        <f t="shared" si="11"/>
        <v>38754</v>
      </c>
    </row>
    <row r="48" spans="1:41" ht="13.5">
      <c r="A48" t="s">
        <v>37</v>
      </c>
      <c r="B48">
        <v>15001</v>
      </c>
      <c r="C48">
        <f>INT(+B:B/COUNTIF(D48:P48,"○"))</f>
        <v>15001</v>
      </c>
      <c r="D48" s="18" t="s">
        <v>58</v>
      </c>
      <c r="E48" s="18" t="s">
        <v>58</v>
      </c>
      <c r="F48" s="18" t="s">
        <v>58</v>
      </c>
      <c r="G48" s="23" t="s">
        <v>58</v>
      </c>
      <c r="I48" t="s">
        <v>59</v>
      </c>
      <c r="J48" t="s">
        <v>59</v>
      </c>
      <c r="K48" t="s">
        <v>59</v>
      </c>
      <c r="L48" s="8" t="s">
        <v>60</v>
      </c>
      <c r="M48" t="s">
        <v>59</v>
      </c>
      <c r="N48" t="s">
        <v>59</v>
      </c>
      <c r="O48" t="s">
        <v>59</v>
      </c>
      <c r="R48" s="20">
        <f>VLOOKUP(+S:S,'FF4exp'!$C$11:$O$110,13)</f>
        <v>18</v>
      </c>
      <c r="S48" s="20">
        <f t="shared" si="1"/>
        <v>18778</v>
      </c>
      <c r="T48" s="20">
        <f>VLOOKUP(+U:U,'FF4exp'!$D$11:$O$110,12)</f>
        <v>16</v>
      </c>
      <c r="U48" s="20">
        <f t="shared" si="2"/>
        <v>16330</v>
      </c>
      <c r="V48" s="20">
        <f>VLOOKUP(+W:W,'FF4exp'!$G$11:$O$110,9)</f>
        <v>16</v>
      </c>
      <c r="W48" s="20">
        <f t="shared" si="5"/>
        <v>12190</v>
      </c>
      <c r="X48" s="20">
        <f>VLOOKUP(+Y:Y,'FF4exp'!$K$11:$O$110,5)</f>
        <v>1</v>
      </c>
      <c r="Y48" s="20">
        <f t="shared" si="10"/>
        <v>0</v>
      </c>
      <c r="AB48" s="10">
        <f>VLOOKUP(+AC:AC,'FF4exp'!$B$11:$O$110,14)</f>
        <v>21</v>
      </c>
      <c r="AC48" s="10">
        <f t="shared" si="12"/>
        <v>38879</v>
      </c>
      <c r="AD48" s="10">
        <f>VLOOKUP(+AE:AE,'FF4exp'!$E$11:$O$110,11)</f>
        <v>23</v>
      </c>
      <c r="AE48" s="10">
        <f t="shared" si="4"/>
        <v>86954</v>
      </c>
      <c r="AF48" s="10">
        <f>VLOOKUP(+AG:AG,'FF4exp'!$F$11:$O$110,10)</f>
        <v>21</v>
      </c>
      <c r="AG48" s="10">
        <f t="shared" si="3"/>
        <v>35196</v>
      </c>
      <c r="AH48" s="10">
        <f>VLOOKUP(+AI:AI,'FF4exp'!$H$11:$O$110,8)</f>
        <v>21</v>
      </c>
      <c r="AI48" s="10">
        <f t="shared" si="6"/>
        <v>35419</v>
      </c>
      <c r="AJ48" s="10">
        <f>VLOOKUP(+AK:AK,'FF4exp'!$I$11:$O$110,7)</f>
        <v>22</v>
      </c>
      <c r="AK48" s="10">
        <f t="shared" si="8"/>
        <v>33288</v>
      </c>
      <c r="AL48" s="10">
        <f>VLOOKUP(+AM:AM,'FF4exp'!$J$11:$O$110,6)</f>
        <v>22</v>
      </c>
      <c r="AM48" s="10">
        <f t="shared" si="9"/>
        <v>33288</v>
      </c>
      <c r="AN48" s="10">
        <f>VLOOKUP(+AO:AO,'FF4exp'!$L$11:$O$110,4)</f>
        <v>24</v>
      </c>
      <c r="AO48" s="10">
        <f t="shared" si="11"/>
        <v>53755</v>
      </c>
    </row>
    <row r="49" spans="1:41" ht="13.5">
      <c r="A49" t="s">
        <v>38</v>
      </c>
      <c r="B49">
        <v>10101</v>
      </c>
      <c r="C49">
        <f>INT(+B:B/COUNTIF(D49:P49,"○"))</f>
        <v>10101</v>
      </c>
      <c r="D49" s="18" t="s">
        <v>58</v>
      </c>
      <c r="E49" s="18" t="s">
        <v>58</v>
      </c>
      <c r="F49" s="18" t="s">
        <v>58</v>
      </c>
      <c r="G49" s="23" t="s">
        <v>58</v>
      </c>
      <c r="I49" t="s">
        <v>59</v>
      </c>
      <c r="J49" t="s">
        <v>59</v>
      </c>
      <c r="K49" t="s">
        <v>59</v>
      </c>
      <c r="L49" s="8" t="s">
        <v>60</v>
      </c>
      <c r="M49" t="s">
        <v>59</v>
      </c>
      <c r="N49" t="s">
        <v>59</v>
      </c>
      <c r="O49" t="s">
        <v>59</v>
      </c>
      <c r="R49" s="20">
        <f>VLOOKUP(+S:S,'FF4exp'!$C$11:$O$110,13)</f>
        <v>18</v>
      </c>
      <c r="S49" s="20">
        <f t="shared" si="1"/>
        <v>18778</v>
      </c>
      <c r="T49" s="20">
        <f>VLOOKUP(+U:U,'FF4exp'!$D$11:$O$110,12)</f>
        <v>16</v>
      </c>
      <c r="U49" s="20">
        <f t="shared" si="2"/>
        <v>16330</v>
      </c>
      <c r="V49" s="20">
        <f>VLOOKUP(+W:W,'FF4exp'!$G$11:$O$110,9)</f>
        <v>16</v>
      </c>
      <c r="W49" s="20">
        <f t="shared" si="5"/>
        <v>12190</v>
      </c>
      <c r="X49" s="20">
        <f>VLOOKUP(+Y:Y,'FF4exp'!$K$11:$O$110,5)</f>
        <v>1</v>
      </c>
      <c r="Y49" s="20">
        <f t="shared" si="10"/>
        <v>0</v>
      </c>
      <c r="AB49" s="10">
        <f>VLOOKUP(+AC:AC,'FF4exp'!$B$11:$O$110,14)</f>
        <v>22</v>
      </c>
      <c r="AC49" s="10">
        <f t="shared" si="12"/>
        <v>48980</v>
      </c>
      <c r="AD49" s="10">
        <f>VLOOKUP(+AE:AE,'FF4exp'!$E$11:$O$110,11)</f>
        <v>24</v>
      </c>
      <c r="AE49" s="10">
        <f t="shared" si="4"/>
        <v>97055</v>
      </c>
      <c r="AF49" s="10">
        <f>VLOOKUP(+AG:AG,'FF4exp'!$F$11:$O$110,10)</f>
        <v>23</v>
      </c>
      <c r="AG49" s="10">
        <f t="shared" si="3"/>
        <v>45297</v>
      </c>
      <c r="AH49" s="10">
        <f>VLOOKUP(+AI:AI,'FF4exp'!$H$11:$O$110,8)</f>
        <v>23</v>
      </c>
      <c r="AI49" s="10">
        <f t="shared" si="6"/>
        <v>45520</v>
      </c>
      <c r="AJ49" s="10">
        <f>VLOOKUP(+AK:AK,'FF4exp'!$I$11:$O$110,7)</f>
        <v>23</v>
      </c>
      <c r="AK49" s="10">
        <f t="shared" si="8"/>
        <v>43389</v>
      </c>
      <c r="AL49" s="10">
        <f>VLOOKUP(+AM:AM,'FF4exp'!$J$11:$O$110,6)</f>
        <v>23</v>
      </c>
      <c r="AM49" s="10">
        <f t="shared" si="9"/>
        <v>43389</v>
      </c>
      <c r="AN49" s="10">
        <f>VLOOKUP(+AO:AO,'FF4exp'!$L$11:$O$110,4)</f>
        <v>25</v>
      </c>
      <c r="AO49" s="10">
        <f t="shared" si="11"/>
        <v>63856</v>
      </c>
    </row>
    <row r="50" spans="1:41" ht="13.5">
      <c r="A50" t="s">
        <v>39</v>
      </c>
      <c r="B50">
        <v>5790</v>
      </c>
      <c r="C50">
        <f>INT(+B:B/COUNTIF(D50:P50,"○"))</f>
        <v>5790</v>
      </c>
      <c r="D50" s="18" t="s">
        <v>58</v>
      </c>
      <c r="E50" s="18" t="s">
        <v>58</v>
      </c>
      <c r="F50" s="18" t="s">
        <v>58</v>
      </c>
      <c r="G50" s="23" t="s">
        <v>58</v>
      </c>
      <c r="I50" t="s">
        <v>59</v>
      </c>
      <c r="J50" t="s">
        <v>59</v>
      </c>
      <c r="K50" t="s">
        <v>59</v>
      </c>
      <c r="L50" s="8" t="s">
        <v>60</v>
      </c>
      <c r="M50" t="s">
        <v>59</v>
      </c>
      <c r="N50" t="s">
        <v>59</v>
      </c>
      <c r="O50" t="s">
        <v>59</v>
      </c>
      <c r="R50" s="20">
        <f>VLOOKUP(+S:S,'FF4exp'!$C$11:$O$110,13)</f>
        <v>18</v>
      </c>
      <c r="S50" s="20">
        <f t="shared" si="1"/>
        <v>18778</v>
      </c>
      <c r="T50" s="20">
        <f>VLOOKUP(+U:U,'FF4exp'!$D$11:$O$110,12)</f>
        <v>16</v>
      </c>
      <c r="U50" s="20">
        <f t="shared" si="2"/>
        <v>16330</v>
      </c>
      <c r="V50" s="20">
        <f>VLOOKUP(+W:W,'FF4exp'!$G$11:$O$110,9)</f>
        <v>16</v>
      </c>
      <c r="W50" s="20">
        <f t="shared" si="5"/>
        <v>12190</v>
      </c>
      <c r="X50" s="20">
        <f>VLOOKUP(+Y:Y,'FF4exp'!$K$11:$O$110,5)</f>
        <v>1</v>
      </c>
      <c r="Y50" s="20">
        <f t="shared" si="10"/>
        <v>0</v>
      </c>
      <c r="AB50" s="10">
        <f>VLOOKUP(+AC:AC,'FF4exp'!$B$11:$O$110,14)</f>
        <v>23</v>
      </c>
      <c r="AC50" s="10">
        <f t="shared" si="12"/>
        <v>54770</v>
      </c>
      <c r="AD50" s="10">
        <f>VLOOKUP(+AE:AE,'FF4exp'!$E$11:$O$110,11)</f>
        <v>24</v>
      </c>
      <c r="AE50" s="10">
        <f t="shared" si="4"/>
        <v>102845</v>
      </c>
      <c r="AF50" s="10">
        <f>VLOOKUP(+AG:AG,'FF4exp'!$F$11:$O$110,10)</f>
        <v>24</v>
      </c>
      <c r="AG50" s="10">
        <f t="shared" si="3"/>
        <v>51087</v>
      </c>
      <c r="AH50" s="10">
        <f>VLOOKUP(+AI:AI,'FF4exp'!$H$11:$O$110,8)</f>
        <v>24</v>
      </c>
      <c r="AI50" s="10">
        <f t="shared" si="6"/>
        <v>51310</v>
      </c>
      <c r="AJ50" s="10">
        <f>VLOOKUP(+AK:AK,'FF4exp'!$I$11:$O$110,7)</f>
        <v>24</v>
      </c>
      <c r="AK50" s="10">
        <f t="shared" si="8"/>
        <v>49179</v>
      </c>
      <c r="AL50" s="10">
        <f>VLOOKUP(+AM:AM,'FF4exp'!$J$11:$O$110,6)</f>
        <v>24</v>
      </c>
      <c r="AM50" s="10">
        <f t="shared" si="9"/>
        <v>49179</v>
      </c>
      <c r="AN50" s="10">
        <f>VLOOKUP(+AO:AO,'FF4exp'!$L$11:$O$110,4)</f>
        <v>25</v>
      </c>
      <c r="AO50" s="10">
        <f t="shared" si="11"/>
        <v>69646</v>
      </c>
    </row>
    <row r="51" spans="1:41" ht="13.5">
      <c r="A51" t="s">
        <v>74</v>
      </c>
      <c r="L51" t="s">
        <v>65</v>
      </c>
      <c r="R51" s="20">
        <f>VLOOKUP(+S:S,'FF4exp'!$C$11:$O$110,13)</f>
        <v>18</v>
      </c>
      <c r="S51" s="20">
        <f t="shared" si="1"/>
        <v>18778</v>
      </c>
      <c r="T51" s="20">
        <f>VLOOKUP(+U:U,'FF4exp'!$D$11:$O$110,12)</f>
        <v>16</v>
      </c>
      <c r="U51" s="20">
        <f t="shared" si="2"/>
        <v>16330</v>
      </c>
      <c r="V51" s="20">
        <f>VLOOKUP(+W:W,'FF4exp'!$G$11:$O$110,9)</f>
        <v>16</v>
      </c>
      <c r="W51" s="20">
        <f t="shared" si="5"/>
        <v>12190</v>
      </c>
      <c r="X51" s="20">
        <f>VLOOKUP(+Y:Y,'FF4exp'!$K$11:$O$110,5)</f>
        <v>1</v>
      </c>
      <c r="Y51" s="20">
        <f t="shared" si="10"/>
        <v>0</v>
      </c>
      <c r="AB51" s="10">
        <f>VLOOKUP(+AC:AC,'FF4exp'!$B$11:$O$110,14)</f>
        <v>23</v>
      </c>
      <c r="AC51" s="10">
        <f t="shared" si="12"/>
        <v>54770</v>
      </c>
      <c r="AD51" s="10">
        <f>VLOOKUP(+AE:AE,'FF4exp'!$E$11:$O$110,11)</f>
        <v>24</v>
      </c>
      <c r="AE51" s="10">
        <f t="shared" si="4"/>
        <v>102845</v>
      </c>
      <c r="AF51" s="10">
        <f>VLOOKUP(+AG:AG,'FF4exp'!$F$11:$O$110,10)</f>
        <v>24</v>
      </c>
      <c r="AG51" s="10">
        <f t="shared" si="3"/>
        <v>51087</v>
      </c>
      <c r="AH51" s="10">
        <f>VLOOKUP(+AI:AI,'FF4exp'!$H$11:$O$110,8)</f>
        <v>24</v>
      </c>
      <c r="AI51" s="10">
        <f t="shared" si="6"/>
        <v>51310</v>
      </c>
      <c r="AJ51" s="10">
        <f>VLOOKUP(+AK:AK,'FF4exp'!$I$11:$O$110,7)</f>
        <v>24</v>
      </c>
      <c r="AK51" s="10">
        <f t="shared" si="8"/>
        <v>49179</v>
      </c>
      <c r="AL51" s="10">
        <f>VLOOKUP(+AM:AM,'FF4exp'!$J$11:$O$110,6)</f>
        <v>24</v>
      </c>
      <c r="AM51" s="10">
        <f t="shared" si="9"/>
        <v>49179</v>
      </c>
      <c r="AN51" s="10">
        <f>VLOOKUP(+AO:AO,'FF4exp'!$L$11:$O$110,4)</f>
        <v>25</v>
      </c>
      <c r="AO51" s="10">
        <f t="shared" si="11"/>
        <v>69646</v>
      </c>
    </row>
    <row r="52" spans="1:41" ht="13.5">
      <c r="A52" t="s">
        <v>75</v>
      </c>
      <c r="H52" s="17" t="s">
        <v>66</v>
      </c>
      <c r="R52" s="20">
        <f>VLOOKUP(+S:S,'FF4exp'!$C$11:$O$110,13)</f>
        <v>18</v>
      </c>
      <c r="S52" s="20">
        <f t="shared" si="1"/>
        <v>18778</v>
      </c>
      <c r="T52" s="20">
        <f>VLOOKUP(+U:U,'FF4exp'!$D$11:$O$110,12)</f>
        <v>16</v>
      </c>
      <c r="U52" s="20">
        <f t="shared" si="2"/>
        <v>16330</v>
      </c>
      <c r="V52" s="20">
        <f>VLOOKUP(+W:W,'FF4exp'!$G$11:$O$110,9)</f>
        <v>16</v>
      </c>
      <c r="W52" s="20">
        <f t="shared" si="5"/>
        <v>12190</v>
      </c>
      <c r="X52" s="20">
        <f>VLOOKUP(+Y:Y,'FF4exp'!$K$11:$O$110,5)</f>
        <v>1</v>
      </c>
      <c r="Y52" s="20">
        <f t="shared" si="10"/>
        <v>0</v>
      </c>
      <c r="Z52" s="20">
        <f>VLOOKUP(+AA:AA,'FF4exp'!$M$11:$O$110,3)</f>
        <v>25</v>
      </c>
      <c r="AA52" s="20">
        <v>64777</v>
      </c>
      <c r="AB52" s="10">
        <f>VLOOKUP(+AC:AC,'FF4exp'!$B$11:$O$110,14)</f>
        <v>23</v>
      </c>
      <c r="AC52" s="10">
        <f t="shared" si="12"/>
        <v>54770</v>
      </c>
      <c r="AD52" s="10">
        <f>VLOOKUP(+AE:AE,'FF4exp'!$E$11:$O$110,11)</f>
        <v>24</v>
      </c>
      <c r="AE52" s="10">
        <f t="shared" si="4"/>
        <v>102845</v>
      </c>
      <c r="AF52" s="10">
        <f>VLOOKUP(+AG:AG,'FF4exp'!$F$11:$O$110,10)</f>
        <v>24</v>
      </c>
      <c r="AG52" s="10">
        <f t="shared" si="3"/>
        <v>51087</v>
      </c>
      <c r="AH52" s="10">
        <f>VLOOKUP(+AI:AI,'FF4exp'!$H$11:$O$110,8)</f>
        <v>24</v>
      </c>
      <c r="AI52" s="10">
        <f t="shared" si="6"/>
        <v>51310</v>
      </c>
      <c r="AJ52" s="10">
        <f>VLOOKUP(+AK:AK,'FF4exp'!$I$11:$O$110,7)</f>
        <v>24</v>
      </c>
      <c r="AK52" s="10">
        <f t="shared" si="8"/>
        <v>49179</v>
      </c>
      <c r="AL52" s="10">
        <f>VLOOKUP(+AM:AM,'FF4exp'!$J$11:$O$110,6)</f>
        <v>24</v>
      </c>
      <c r="AM52" s="10">
        <f t="shared" si="9"/>
        <v>49179</v>
      </c>
      <c r="AN52" s="10">
        <f>VLOOKUP(+AO:AO,'FF4exp'!$L$11:$O$110,4)</f>
        <v>25</v>
      </c>
      <c r="AO52" s="10">
        <f t="shared" si="11"/>
        <v>69646</v>
      </c>
    </row>
    <row r="53" spans="1:41" ht="13.5">
      <c r="A53" t="s">
        <v>40</v>
      </c>
      <c r="B53">
        <v>18000</v>
      </c>
      <c r="C53">
        <f>INT(+B:B/COUNTIF(D53:P53,"○"))</f>
        <v>9000</v>
      </c>
      <c r="D53" s="18" t="s">
        <v>60</v>
      </c>
      <c r="E53" s="18" t="s">
        <v>58</v>
      </c>
      <c r="F53" s="18" t="s">
        <v>58</v>
      </c>
      <c r="G53" s="23" t="s">
        <v>58</v>
      </c>
      <c r="H53" s="18" t="s">
        <v>60</v>
      </c>
      <c r="I53" t="s">
        <v>59</v>
      </c>
      <c r="J53" t="s">
        <v>59</v>
      </c>
      <c r="K53" t="s">
        <v>59</v>
      </c>
      <c r="L53" t="s">
        <v>59</v>
      </c>
      <c r="M53" t="s">
        <v>59</v>
      </c>
      <c r="N53" t="s">
        <v>59</v>
      </c>
      <c r="O53" t="s">
        <v>59</v>
      </c>
      <c r="R53" s="20">
        <f>VLOOKUP(+S:S,'FF4exp'!$C$11:$O$110,13)</f>
        <v>20</v>
      </c>
      <c r="S53" s="20">
        <f t="shared" si="1"/>
        <v>27778</v>
      </c>
      <c r="T53" s="20">
        <f>VLOOKUP(+U:U,'FF4exp'!$D$11:$O$110,12)</f>
        <v>16</v>
      </c>
      <c r="U53" s="20">
        <f t="shared" si="2"/>
        <v>16330</v>
      </c>
      <c r="V53" s="20">
        <f>VLOOKUP(+W:W,'FF4exp'!$G$11:$O$110,9)</f>
        <v>16</v>
      </c>
      <c r="W53" s="20">
        <f t="shared" si="5"/>
        <v>12190</v>
      </c>
      <c r="X53" s="20">
        <f>VLOOKUP(+Y:Y,'FF4exp'!$K$11:$O$110,5)</f>
        <v>1</v>
      </c>
      <c r="Y53" s="20">
        <f t="shared" si="10"/>
        <v>0</v>
      </c>
      <c r="Z53" s="20">
        <f>VLOOKUP(+AA:AA,'FF4exp'!$M$11:$O$110,3)</f>
        <v>25</v>
      </c>
      <c r="AA53" s="20">
        <f aca="true" t="shared" si="13" ref="AA53:AA61">AA52+IF(OR(+H$1:H$65536="○",+H$1:H$65536="離"),+$C:$C)</f>
        <v>73777</v>
      </c>
      <c r="AB53" s="10">
        <f>VLOOKUP(+AC:AC,'FF4exp'!$B$11:$O$110,14)</f>
        <v>24</v>
      </c>
      <c r="AC53" s="10">
        <f t="shared" si="12"/>
        <v>63770</v>
      </c>
      <c r="AD53" s="10">
        <f>VLOOKUP(+AE:AE,'FF4exp'!$E$11:$O$110,11)</f>
        <v>25</v>
      </c>
      <c r="AE53" s="10">
        <f t="shared" si="4"/>
        <v>111845</v>
      </c>
      <c r="AF53" s="10">
        <f>VLOOKUP(+AG:AG,'FF4exp'!$F$11:$O$110,10)</f>
        <v>25</v>
      </c>
      <c r="AG53" s="10">
        <f t="shared" si="3"/>
        <v>60087</v>
      </c>
      <c r="AH53" s="10">
        <f>VLOOKUP(+AI:AI,'FF4exp'!$H$11:$O$110,8)</f>
        <v>25</v>
      </c>
      <c r="AI53" s="10">
        <f t="shared" si="6"/>
        <v>60310</v>
      </c>
      <c r="AJ53" s="10">
        <f>VLOOKUP(+AK:AK,'FF4exp'!$I$11:$O$110,7)</f>
        <v>25</v>
      </c>
      <c r="AK53" s="10">
        <f t="shared" si="8"/>
        <v>58179</v>
      </c>
      <c r="AL53" s="10">
        <f>VLOOKUP(+AM:AM,'FF4exp'!$J$11:$O$110,6)</f>
        <v>25</v>
      </c>
      <c r="AM53" s="10">
        <f t="shared" si="9"/>
        <v>58179</v>
      </c>
      <c r="AN53" s="10">
        <f>VLOOKUP(+AO:AO,'FF4exp'!$L$11:$O$110,4)</f>
        <v>26</v>
      </c>
      <c r="AO53" s="10">
        <f t="shared" si="11"/>
        <v>78646</v>
      </c>
    </row>
    <row r="54" spans="1:41" ht="13.5">
      <c r="A54" t="s">
        <v>63</v>
      </c>
      <c r="D54" s="17" t="s">
        <v>65</v>
      </c>
      <c r="R54" s="20">
        <f>VLOOKUP(+S:S,'FF4exp'!$C$11:$O$110,13)</f>
        <v>20</v>
      </c>
      <c r="S54" s="20">
        <f t="shared" si="1"/>
        <v>27778</v>
      </c>
      <c r="T54" s="20">
        <f>VLOOKUP(+U:U,'FF4exp'!$D$11:$O$110,12)</f>
        <v>16</v>
      </c>
      <c r="U54" s="20">
        <f t="shared" si="2"/>
        <v>16330</v>
      </c>
      <c r="V54" s="20">
        <f>VLOOKUP(+W:W,'FF4exp'!$G$11:$O$110,9)</f>
        <v>16</v>
      </c>
      <c r="W54" s="20">
        <f t="shared" si="5"/>
        <v>12190</v>
      </c>
      <c r="X54" s="20">
        <f>VLOOKUP(+Y:Y,'FF4exp'!$K$11:$O$110,5)</f>
        <v>1</v>
      </c>
      <c r="Y54" s="20">
        <f t="shared" si="10"/>
        <v>0</v>
      </c>
      <c r="Z54" s="20">
        <f>VLOOKUP(+AA:AA,'FF4exp'!$M$11:$O$110,3)</f>
        <v>25</v>
      </c>
      <c r="AA54" s="20">
        <f t="shared" si="13"/>
        <v>73777</v>
      </c>
      <c r="AB54" s="10">
        <f>VLOOKUP(+AC:AC,'FF4exp'!$B$11:$O$110,14)</f>
        <v>24</v>
      </c>
      <c r="AC54" s="10">
        <f t="shared" si="12"/>
        <v>63770</v>
      </c>
      <c r="AD54" s="10">
        <f>VLOOKUP(+AE:AE,'FF4exp'!$E$11:$O$110,11)</f>
        <v>25</v>
      </c>
      <c r="AE54" s="10">
        <f t="shared" si="4"/>
        <v>111845</v>
      </c>
      <c r="AF54" s="10">
        <f>VLOOKUP(+AG:AG,'FF4exp'!$F$11:$O$110,10)</f>
        <v>25</v>
      </c>
      <c r="AG54" s="10">
        <f t="shared" si="3"/>
        <v>60087</v>
      </c>
      <c r="AH54" s="10">
        <f>VLOOKUP(+AI:AI,'FF4exp'!$H$11:$O$110,8)</f>
        <v>25</v>
      </c>
      <c r="AI54" s="10">
        <f t="shared" si="6"/>
        <v>60310</v>
      </c>
      <c r="AJ54" s="10">
        <f>VLOOKUP(+AK:AK,'FF4exp'!$I$11:$O$110,7)</f>
        <v>25</v>
      </c>
      <c r="AK54" s="10">
        <f t="shared" si="8"/>
        <v>58179</v>
      </c>
      <c r="AL54" s="10">
        <f>VLOOKUP(+AM:AM,'FF4exp'!$J$11:$O$110,6)</f>
        <v>25</v>
      </c>
      <c r="AM54" s="10">
        <f t="shared" si="9"/>
        <v>58179</v>
      </c>
      <c r="AN54" s="10">
        <f>VLOOKUP(+AO:AO,'FF4exp'!$L$11:$O$110,4)</f>
        <v>26</v>
      </c>
      <c r="AO54" s="10">
        <f t="shared" si="11"/>
        <v>78646</v>
      </c>
    </row>
    <row r="55" spans="1:43" s="1" customFormat="1" ht="13.5">
      <c r="A55" t="s">
        <v>77</v>
      </c>
      <c r="B55"/>
      <c r="C55"/>
      <c r="D55" s="17"/>
      <c r="E55" s="17"/>
      <c r="F55" s="17"/>
      <c r="G55" s="17"/>
      <c r="H55" s="17"/>
      <c r="I55"/>
      <c r="J55"/>
      <c r="K55"/>
      <c r="L55"/>
      <c r="M55"/>
      <c r="N55"/>
      <c r="O55"/>
      <c r="P55" t="s">
        <v>66</v>
      </c>
      <c r="Q55"/>
      <c r="R55" s="20">
        <f>VLOOKUP(+S:S,'FF4exp'!$C$11:$O$110,13)</f>
        <v>20</v>
      </c>
      <c r="S55" s="20">
        <f t="shared" si="1"/>
        <v>27778</v>
      </c>
      <c r="T55" s="20">
        <f>VLOOKUP(+U:U,'FF4exp'!$D$11:$O$110,12)</f>
        <v>16</v>
      </c>
      <c r="U55" s="20">
        <f t="shared" si="2"/>
        <v>16330</v>
      </c>
      <c r="V55" s="20">
        <f>VLOOKUP(+W:W,'FF4exp'!$G$11:$O$110,9)</f>
        <v>16</v>
      </c>
      <c r="W55" s="20">
        <f t="shared" si="5"/>
        <v>12190</v>
      </c>
      <c r="X55" s="20">
        <f>VLOOKUP(+Y:Y,'FF4exp'!$K$11:$O$110,5)</f>
        <v>1</v>
      </c>
      <c r="Y55" s="20">
        <f t="shared" si="10"/>
        <v>0</v>
      </c>
      <c r="Z55" s="20">
        <f>VLOOKUP(+AA:AA,'FF4exp'!$M$11:$O$110,3)</f>
        <v>25</v>
      </c>
      <c r="AA55" s="20">
        <f t="shared" si="13"/>
        <v>73777</v>
      </c>
      <c r="AB55" s="10">
        <f>VLOOKUP(+AC:AC,'FF4exp'!$B$11:$O$110,14)</f>
        <v>24</v>
      </c>
      <c r="AC55" s="10">
        <f t="shared" si="12"/>
        <v>63770</v>
      </c>
      <c r="AD55" s="10">
        <f>VLOOKUP(+AE:AE,'FF4exp'!$E$11:$O$110,11)</f>
        <v>25</v>
      </c>
      <c r="AE55" s="10">
        <f t="shared" si="4"/>
        <v>111845</v>
      </c>
      <c r="AF55" s="10">
        <f>VLOOKUP(+AG:AG,'FF4exp'!$F$11:$O$110,10)</f>
        <v>25</v>
      </c>
      <c r="AG55" s="10">
        <f t="shared" si="3"/>
        <v>60087</v>
      </c>
      <c r="AH55" s="10">
        <f>VLOOKUP(+AI:AI,'FF4exp'!$H$11:$O$110,8)</f>
        <v>25</v>
      </c>
      <c r="AI55" s="10">
        <f t="shared" si="6"/>
        <v>60310</v>
      </c>
      <c r="AJ55" s="10">
        <f>VLOOKUP(+AK:AK,'FF4exp'!$I$11:$O$110,7)</f>
        <v>25</v>
      </c>
      <c r="AK55" s="10">
        <f t="shared" si="8"/>
        <v>58179</v>
      </c>
      <c r="AL55" s="10">
        <f>VLOOKUP(+AM:AM,'FF4exp'!$J$11:$O$110,6)</f>
        <v>25</v>
      </c>
      <c r="AM55" s="10">
        <f t="shared" si="9"/>
        <v>58179</v>
      </c>
      <c r="AN55" s="10">
        <f>VLOOKUP(+AO:AO,'FF4exp'!$L$11:$O$110,4)</f>
        <v>26</v>
      </c>
      <c r="AO55" s="10">
        <f t="shared" si="11"/>
        <v>78646</v>
      </c>
      <c r="AP55" s="10">
        <f>VLOOKUP(+AQ:AQ,'FF4exp'!$N$11:$O$110,2)</f>
        <v>50</v>
      </c>
      <c r="AQ55" s="10">
        <v>1007865</v>
      </c>
    </row>
    <row r="56" spans="1:43" s="1" customFormat="1" ht="13.5">
      <c r="A56" t="s">
        <v>88</v>
      </c>
      <c r="B56">
        <v>40000</v>
      </c>
      <c r="C56">
        <f>INT(+B:B/COUNTIF(D56:P56,"○"))</f>
        <v>40000</v>
      </c>
      <c r="D56" s="17" t="s">
        <v>59</v>
      </c>
      <c r="E56" s="18" t="s">
        <v>58</v>
      </c>
      <c r="F56" s="18" t="s">
        <v>58</v>
      </c>
      <c r="G56" s="23" t="s">
        <v>58</v>
      </c>
      <c r="H56" s="18" t="s">
        <v>58</v>
      </c>
      <c r="I56" t="s">
        <v>59</v>
      </c>
      <c r="J56" t="s">
        <v>59</v>
      </c>
      <c r="K56" t="s">
        <v>59</v>
      </c>
      <c r="L56" t="s">
        <v>59</v>
      </c>
      <c r="M56" t="s">
        <v>59</v>
      </c>
      <c r="N56" t="s">
        <v>59</v>
      </c>
      <c r="O56" t="s">
        <v>59</v>
      </c>
      <c r="P56" s="8" t="s">
        <v>60</v>
      </c>
      <c r="Q56"/>
      <c r="R56" s="20">
        <f>VLOOKUP(+S:S,'FF4exp'!$C$11:$O$110,13)</f>
        <v>26</v>
      </c>
      <c r="S56" s="20">
        <f t="shared" si="1"/>
        <v>67778</v>
      </c>
      <c r="T56" s="20">
        <f>VLOOKUP(+U:U,'FF4exp'!$D$11:$O$110,12)</f>
        <v>16</v>
      </c>
      <c r="U56" s="20">
        <f t="shared" si="2"/>
        <v>16330</v>
      </c>
      <c r="V56" s="20">
        <f>VLOOKUP(+W:W,'FF4exp'!$G$11:$O$110,9)</f>
        <v>16</v>
      </c>
      <c r="W56" s="20">
        <f t="shared" si="5"/>
        <v>12190</v>
      </c>
      <c r="X56" s="20">
        <f>VLOOKUP(+Y:Y,'FF4exp'!$K$11:$O$110,5)</f>
        <v>1</v>
      </c>
      <c r="Y56" s="20">
        <f t="shared" si="10"/>
        <v>0</v>
      </c>
      <c r="Z56" s="20">
        <f>VLOOKUP(+AA:AA,'FF4exp'!$M$11:$O$110,3)</f>
        <v>25</v>
      </c>
      <c r="AA56" s="20">
        <f t="shared" si="13"/>
        <v>73777</v>
      </c>
      <c r="AB56" s="10">
        <f>VLOOKUP(+AC:AC,'FF4exp'!$B$11:$O$110,14)</f>
        <v>27</v>
      </c>
      <c r="AC56" s="10">
        <f t="shared" si="12"/>
        <v>103770</v>
      </c>
      <c r="AD56" s="10">
        <f>VLOOKUP(+AE:AE,'FF4exp'!$E$11:$O$110,11)</f>
        <v>27</v>
      </c>
      <c r="AE56" s="10">
        <f t="shared" si="4"/>
        <v>151845</v>
      </c>
      <c r="AF56" s="10">
        <f>VLOOKUP(+AG:AG,'FF4exp'!$F$11:$O$110,10)</f>
        <v>28</v>
      </c>
      <c r="AG56" s="10">
        <f t="shared" si="3"/>
        <v>100087</v>
      </c>
      <c r="AH56" s="10">
        <f>VLOOKUP(+AI:AI,'FF4exp'!$H$11:$O$110,8)</f>
        <v>28</v>
      </c>
      <c r="AI56" s="10">
        <f t="shared" si="6"/>
        <v>100310</v>
      </c>
      <c r="AJ56" s="10">
        <f>VLOOKUP(+AK:AK,'FF4exp'!$I$11:$O$110,7)</f>
        <v>29</v>
      </c>
      <c r="AK56" s="10">
        <f t="shared" si="8"/>
        <v>98179</v>
      </c>
      <c r="AL56" s="10">
        <f>VLOOKUP(+AM:AM,'FF4exp'!$J$11:$O$110,6)</f>
        <v>29</v>
      </c>
      <c r="AM56" s="10">
        <f t="shared" si="9"/>
        <v>98179</v>
      </c>
      <c r="AN56" s="10">
        <f>VLOOKUP(+AO:AO,'FF4exp'!$L$11:$O$110,4)</f>
        <v>29</v>
      </c>
      <c r="AO56" s="10">
        <f t="shared" si="11"/>
        <v>118646</v>
      </c>
      <c r="AP56" s="10">
        <f>VLOOKUP(+AQ:AQ,'FF4exp'!$N$11:$O$110,2)</f>
        <v>50</v>
      </c>
      <c r="AQ56" s="10">
        <f aca="true" t="shared" si="14" ref="AQ56:AQ61">AQ55+IF(OR(+P$1:P$65536="○",+P$1:P$65536="離"),+$C:$C)</f>
        <v>1047865</v>
      </c>
    </row>
    <row r="57" spans="1:43" s="1" customFormat="1" ht="13.5">
      <c r="A57" t="s">
        <v>41</v>
      </c>
      <c r="B57">
        <v>50000</v>
      </c>
      <c r="C57">
        <f>INT(+B:B/COUNTIF(D57:P57,"○"))</f>
        <v>50000</v>
      </c>
      <c r="D57" s="17" t="s">
        <v>59</v>
      </c>
      <c r="E57" s="18" t="s">
        <v>58</v>
      </c>
      <c r="F57" s="18" t="s">
        <v>58</v>
      </c>
      <c r="G57" s="23" t="s">
        <v>58</v>
      </c>
      <c r="H57" s="18" t="s">
        <v>58</v>
      </c>
      <c r="I57" t="s">
        <v>59</v>
      </c>
      <c r="J57" t="s">
        <v>59</v>
      </c>
      <c r="K57" t="s">
        <v>59</v>
      </c>
      <c r="L57" t="s">
        <v>59</v>
      </c>
      <c r="M57" t="s">
        <v>59</v>
      </c>
      <c r="N57" t="s">
        <v>59</v>
      </c>
      <c r="O57" t="s">
        <v>59</v>
      </c>
      <c r="P57" s="8" t="s">
        <v>60</v>
      </c>
      <c r="Q57"/>
      <c r="R57" s="20">
        <f>VLOOKUP(+S:S,'FF4exp'!$C$11:$O$110,13)</f>
        <v>30</v>
      </c>
      <c r="S57" s="20">
        <f t="shared" si="1"/>
        <v>117778</v>
      </c>
      <c r="T57" s="20">
        <f>VLOOKUP(+U:U,'FF4exp'!$D$11:$O$110,12)</f>
        <v>16</v>
      </c>
      <c r="U57" s="20">
        <f t="shared" si="2"/>
        <v>16330</v>
      </c>
      <c r="V57" s="20">
        <f>VLOOKUP(+W:W,'FF4exp'!$G$11:$O$110,9)</f>
        <v>16</v>
      </c>
      <c r="W57" s="20">
        <f t="shared" si="5"/>
        <v>12190</v>
      </c>
      <c r="X57" s="20">
        <f>VLOOKUP(+Y:Y,'FF4exp'!$K$11:$O$110,5)</f>
        <v>1</v>
      </c>
      <c r="Y57" s="20">
        <f t="shared" si="10"/>
        <v>0</v>
      </c>
      <c r="Z57" s="20">
        <f>VLOOKUP(+AA:AA,'FF4exp'!$M$11:$O$110,3)</f>
        <v>25</v>
      </c>
      <c r="AA57" s="20">
        <f t="shared" si="13"/>
        <v>73777</v>
      </c>
      <c r="AB57" s="10">
        <f>VLOOKUP(+AC:AC,'FF4exp'!$B$11:$O$110,14)</f>
        <v>30</v>
      </c>
      <c r="AC57" s="10">
        <f t="shared" si="12"/>
        <v>153770</v>
      </c>
      <c r="AD57" s="10">
        <f>VLOOKUP(+AE:AE,'FF4exp'!$E$11:$O$110,11)</f>
        <v>30</v>
      </c>
      <c r="AE57" s="10">
        <f t="shared" si="4"/>
        <v>201845</v>
      </c>
      <c r="AF57" s="10">
        <f>VLOOKUP(+AG:AG,'FF4exp'!$F$11:$O$110,10)</f>
        <v>32</v>
      </c>
      <c r="AG57" s="10">
        <f t="shared" si="3"/>
        <v>150087</v>
      </c>
      <c r="AH57" s="10">
        <f>VLOOKUP(+AI:AI,'FF4exp'!$H$11:$O$110,8)</f>
        <v>31</v>
      </c>
      <c r="AI57" s="10">
        <f t="shared" si="6"/>
        <v>150310</v>
      </c>
      <c r="AJ57" s="10">
        <f>VLOOKUP(+AK:AK,'FF4exp'!$I$11:$O$110,7)</f>
        <v>32</v>
      </c>
      <c r="AK57" s="10">
        <f t="shared" si="8"/>
        <v>148179</v>
      </c>
      <c r="AL57" s="10">
        <f>VLOOKUP(+AM:AM,'FF4exp'!$J$11:$O$110,6)</f>
        <v>32</v>
      </c>
      <c r="AM57" s="10">
        <f t="shared" si="9"/>
        <v>148179</v>
      </c>
      <c r="AN57" s="10">
        <f>VLOOKUP(+AO:AO,'FF4exp'!$L$11:$O$110,4)</f>
        <v>32</v>
      </c>
      <c r="AO57" s="10">
        <f t="shared" si="11"/>
        <v>168646</v>
      </c>
      <c r="AP57" s="10">
        <f>VLOOKUP(+AQ:AQ,'FF4exp'!$N$11:$O$110,2)</f>
        <v>51</v>
      </c>
      <c r="AQ57" s="10">
        <f t="shared" si="14"/>
        <v>1097865</v>
      </c>
    </row>
    <row r="58" spans="1:43" s="1" customFormat="1" ht="13.5">
      <c r="A58" t="s">
        <v>85</v>
      </c>
      <c r="B58"/>
      <c r="C58"/>
      <c r="D58" s="17"/>
      <c r="E58" s="17"/>
      <c r="F58" s="17"/>
      <c r="G58" s="17"/>
      <c r="H58" s="17"/>
      <c r="I58"/>
      <c r="J58"/>
      <c r="K58"/>
      <c r="L58"/>
      <c r="M58"/>
      <c r="N58"/>
      <c r="O58"/>
      <c r="P58" t="s">
        <v>65</v>
      </c>
      <c r="Q58"/>
      <c r="R58" s="20">
        <f>VLOOKUP(+S:S,'FF4exp'!$C$11:$O$110,13)</f>
        <v>30</v>
      </c>
      <c r="S58" s="20">
        <f t="shared" si="1"/>
        <v>117778</v>
      </c>
      <c r="T58" s="20">
        <f>VLOOKUP(+U:U,'FF4exp'!$D$11:$O$110,12)</f>
        <v>16</v>
      </c>
      <c r="U58" s="20">
        <f t="shared" si="2"/>
        <v>16330</v>
      </c>
      <c r="V58" s="20">
        <f>VLOOKUP(+W:W,'FF4exp'!$G$11:$O$110,9)</f>
        <v>16</v>
      </c>
      <c r="W58" s="20">
        <f t="shared" si="5"/>
        <v>12190</v>
      </c>
      <c r="X58" s="20">
        <f>VLOOKUP(+Y:Y,'FF4exp'!$K$11:$O$110,5)</f>
        <v>1</v>
      </c>
      <c r="Y58" s="20">
        <f t="shared" si="10"/>
        <v>0</v>
      </c>
      <c r="Z58" s="20">
        <f>VLOOKUP(+AA:AA,'FF4exp'!$M$11:$O$110,3)</f>
        <v>25</v>
      </c>
      <c r="AA58" s="20">
        <f t="shared" si="13"/>
        <v>73777</v>
      </c>
      <c r="AB58" s="10">
        <f>VLOOKUP(+AC:AC,'FF4exp'!$B$11:$O$110,14)</f>
        <v>30</v>
      </c>
      <c r="AC58" s="10">
        <f t="shared" si="12"/>
        <v>153770</v>
      </c>
      <c r="AD58" s="10">
        <f>VLOOKUP(+AE:AE,'FF4exp'!$E$11:$O$110,11)</f>
        <v>30</v>
      </c>
      <c r="AE58" s="10">
        <f t="shared" si="4"/>
        <v>201845</v>
      </c>
      <c r="AF58" s="10">
        <f>VLOOKUP(+AG:AG,'FF4exp'!$F$11:$O$110,10)</f>
        <v>32</v>
      </c>
      <c r="AG58" s="10">
        <f t="shared" si="3"/>
        <v>150087</v>
      </c>
      <c r="AH58" s="10">
        <f>VLOOKUP(+AI:AI,'FF4exp'!$H$11:$O$110,8)</f>
        <v>31</v>
      </c>
      <c r="AI58" s="10">
        <f t="shared" si="6"/>
        <v>150310</v>
      </c>
      <c r="AJ58" s="10">
        <f>VLOOKUP(+AK:AK,'FF4exp'!$I$11:$O$110,7)</f>
        <v>32</v>
      </c>
      <c r="AK58" s="10">
        <f t="shared" si="8"/>
        <v>148179</v>
      </c>
      <c r="AL58" s="10">
        <f>VLOOKUP(+AM:AM,'FF4exp'!$J$11:$O$110,6)</f>
        <v>32</v>
      </c>
      <c r="AM58" s="10">
        <f t="shared" si="9"/>
        <v>148179</v>
      </c>
      <c r="AN58" s="10">
        <f>VLOOKUP(+AO:AO,'FF4exp'!$L$11:$O$110,4)</f>
        <v>32</v>
      </c>
      <c r="AO58" s="10">
        <f t="shared" si="11"/>
        <v>168646</v>
      </c>
      <c r="AP58" s="10">
        <f>VLOOKUP(+AQ:AQ,'FF4exp'!$N$11:$O$110,2)</f>
        <v>51</v>
      </c>
      <c r="AQ58" s="10">
        <f t="shared" si="14"/>
        <v>1097865</v>
      </c>
    </row>
    <row r="59" spans="1:43" s="1" customFormat="1" ht="13.5">
      <c r="A59" t="s">
        <v>81</v>
      </c>
      <c r="B59"/>
      <c r="C59"/>
      <c r="D59" s="17" t="s">
        <v>66</v>
      </c>
      <c r="E59" s="17"/>
      <c r="F59" s="17"/>
      <c r="G59" s="17"/>
      <c r="H59" s="17"/>
      <c r="I59"/>
      <c r="J59"/>
      <c r="K59"/>
      <c r="L59"/>
      <c r="M59"/>
      <c r="N59"/>
      <c r="O59"/>
      <c r="P59"/>
      <c r="Q59"/>
      <c r="R59" s="20">
        <f>VLOOKUP(+S:S,'FF4exp'!$C$11:$O$110,13)</f>
        <v>30</v>
      </c>
      <c r="S59" s="20">
        <f t="shared" si="1"/>
        <v>117778</v>
      </c>
      <c r="T59" s="20">
        <f>VLOOKUP(+U:U,'FF4exp'!$D$11:$O$110,12)</f>
        <v>16</v>
      </c>
      <c r="U59" s="20">
        <f t="shared" si="2"/>
        <v>16330</v>
      </c>
      <c r="V59" s="20">
        <f>VLOOKUP(+W:W,'FF4exp'!$G$11:$O$110,9)</f>
        <v>16</v>
      </c>
      <c r="W59" s="20">
        <f t="shared" si="5"/>
        <v>12190</v>
      </c>
      <c r="X59" s="20">
        <f>VLOOKUP(+Y:Y,'FF4exp'!$K$11:$O$110,5)</f>
        <v>1</v>
      </c>
      <c r="Y59" s="20">
        <f t="shared" si="10"/>
        <v>0</v>
      </c>
      <c r="Z59" s="20">
        <f>VLOOKUP(+AA:AA,'FF4exp'!$M$11:$O$110,3)</f>
        <v>25</v>
      </c>
      <c r="AA59" s="20">
        <f t="shared" si="13"/>
        <v>73777</v>
      </c>
      <c r="AB59" s="10">
        <f>VLOOKUP(+AC:AC,'FF4exp'!$B$11:$O$110,14)</f>
        <v>30</v>
      </c>
      <c r="AC59" s="10">
        <f t="shared" si="12"/>
        <v>153770</v>
      </c>
      <c r="AD59" s="10">
        <f>VLOOKUP(+AE:AE,'FF4exp'!$E$11:$O$110,11)</f>
        <v>30</v>
      </c>
      <c r="AE59" s="10">
        <f t="shared" si="4"/>
        <v>201845</v>
      </c>
      <c r="AF59" s="10">
        <f>VLOOKUP(+AG:AG,'FF4exp'!$F$11:$O$110,10)</f>
        <v>32</v>
      </c>
      <c r="AG59" s="10">
        <f t="shared" si="3"/>
        <v>150087</v>
      </c>
      <c r="AH59" s="10">
        <f>VLOOKUP(+AI:AI,'FF4exp'!$H$11:$O$110,8)</f>
        <v>31</v>
      </c>
      <c r="AI59" s="10">
        <f t="shared" si="6"/>
        <v>150310</v>
      </c>
      <c r="AJ59" s="10">
        <f>VLOOKUP(+AK:AK,'FF4exp'!$I$11:$O$110,7)</f>
        <v>32</v>
      </c>
      <c r="AK59" s="10">
        <f t="shared" si="8"/>
        <v>148179</v>
      </c>
      <c r="AL59" s="10">
        <f>VLOOKUP(+AM:AM,'FF4exp'!$J$11:$O$110,6)</f>
        <v>32</v>
      </c>
      <c r="AM59" s="10">
        <f t="shared" si="9"/>
        <v>148179</v>
      </c>
      <c r="AN59" s="10">
        <f>VLOOKUP(+AO:AO,'FF4exp'!$L$11:$O$110,4)</f>
        <v>32</v>
      </c>
      <c r="AO59" s="10">
        <f t="shared" si="11"/>
        <v>168646</v>
      </c>
      <c r="AP59" s="10">
        <f>VLOOKUP(+AQ:AQ,'FF4exp'!$N$11:$O$110,2)</f>
        <v>51</v>
      </c>
      <c r="AQ59" s="10">
        <f t="shared" si="14"/>
        <v>1097865</v>
      </c>
    </row>
    <row r="60" spans="1:43" s="1" customFormat="1" ht="13.5">
      <c r="A60" t="s">
        <v>44</v>
      </c>
      <c r="B60">
        <v>28000</v>
      </c>
      <c r="C60">
        <f>INT(+B:B/COUNTIF(D60:P60,"○"))</f>
        <v>28000</v>
      </c>
      <c r="D60" s="18" t="s">
        <v>60</v>
      </c>
      <c r="E60" s="18" t="s">
        <v>58</v>
      </c>
      <c r="F60" s="18" t="s">
        <v>58</v>
      </c>
      <c r="G60" s="23" t="s">
        <v>58</v>
      </c>
      <c r="H60" s="18" t="s">
        <v>58</v>
      </c>
      <c r="I60" t="s">
        <v>59</v>
      </c>
      <c r="J60" t="s">
        <v>59</v>
      </c>
      <c r="K60" t="s">
        <v>59</v>
      </c>
      <c r="L60" t="s">
        <v>59</v>
      </c>
      <c r="M60" t="s">
        <v>59</v>
      </c>
      <c r="N60" t="s">
        <v>59</v>
      </c>
      <c r="O60" t="s">
        <v>59</v>
      </c>
      <c r="P60" t="s">
        <v>65</v>
      </c>
      <c r="Q60"/>
      <c r="R60" s="20">
        <f>VLOOKUP(+S:S,'FF4exp'!$C$11:$O$110,13)</f>
        <v>32</v>
      </c>
      <c r="S60" s="20">
        <f t="shared" si="1"/>
        <v>145778</v>
      </c>
      <c r="T60" s="20">
        <f>VLOOKUP(+U:U,'FF4exp'!$D$11:$O$110,12)</f>
        <v>16</v>
      </c>
      <c r="U60" s="20">
        <f t="shared" si="2"/>
        <v>16330</v>
      </c>
      <c r="V60" s="20">
        <f>VLOOKUP(+W:W,'FF4exp'!$G$11:$O$110,9)</f>
        <v>16</v>
      </c>
      <c r="W60" s="20">
        <f t="shared" si="5"/>
        <v>12190</v>
      </c>
      <c r="X60" s="20">
        <f>VLOOKUP(+Y:Y,'FF4exp'!$K$11:$O$110,5)</f>
        <v>1</v>
      </c>
      <c r="Y60" s="20">
        <f t="shared" si="10"/>
        <v>0</v>
      </c>
      <c r="Z60" s="20">
        <f>VLOOKUP(+AA:AA,'FF4exp'!$M$11:$O$110,3)</f>
        <v>25</v>
      </c>
      <c r="AA60" s="20">
        <f t="shared" si="13"/>
        <v>73777</v>
      </c>
      <c r="AB60" s="10">
        <f>VLOOKUP(+AC:AC,'FF4exp'!$B$11:$O$110,14)</f>
        <v>32</v>
      </c>
      <c r="AC60" s="10">
        <f t="shared" si="12"/>
        <v>181770</v>
      </c>
      <c r="AD60" s="10">
        <f>VLOOKUP(+AE:AE,'FF4exp'!$E$11:$O$110,11)</f>
        <v>31</v>
      </c>
      <c r="AE60" s="10">
        <f t="shared" si="4"/>
        <v>229845</v>
      </c>
      <c r="AF60" s="10">
        <f>VLOOKUP(+AG:AG,'FF4exp'!$F$11:$O$110,10)</f>
        <v>33</v>
      </c>
      <c r="AG60" s="10">
        <f t="shared" si="3"/>
        <v>178087</v>
      </c>
      <c r="AH60" s="10">
        <f>VLOOKUP(+AI:AI,'FF4exp'!$H$11:$O$110,8)</f>
        <v>33</v>
      </c>
      <c r="AI60" s="10">
        <f t="shared" si="6"/>
        <v>178310</v>
      </c>
      <c r="AJ60" s="10">
        <f>VLOOKUP(+AK:AK,'FF4exp'!$I$11:$O$110,7)</f>
        <v>34</v>
      </c>
      <c r="AK60" s="10">
        <f t="shared" si="8"/>
        <v>176179</v>
      </c>
      <c r="AL60" s="10">
        <f>VLOOKUP(+AM:AM,'FF4exp'!$J$11:$O$110,6)</f>
        <v>34</v>
      </c>
      <c r="AM60" s="10">
        <f t="shared" si="9"/>
        <v>176179</v>
      </c>
      <c r="AN60" s="10">
        <f>VLOOKUP(+AO:AO,'FF4exp'!$L$11:$O$110,4)</f>
        <v>33</v>
      </c>
      <c r="AO60" s="10">
        <f t="shared" si="11"/>
        <v>196646</v>
      </c>
      <c r="AP60" s="10">
        <f>VLOOKUP(+AQ:AQ,'FF4exp'!$N$11:$O$110,2)</f>
        <v>51</v>
      </c>
      <c r="AQ60" s="10">
        <f t="shared" si="14"/>
        <v>1125865</v>
      </c>
    </row>
    <row r="61" spans="1:43" s="1" customFormat="1" ht="13.5">
      <c r="A61"/>
      <c r="B61"/>
      <c r="C61"/>
      <c r="D61" s="17"/>
      <c r="E61" s="17"/>
      <c r="F61" s="17"/>
      <c r="G61" s="17"/>
      <c r="H61" s="17"/>
      <c r="I61"/>
      <c r="J61"/>
      <c r="K61"/>
      <c r="L61"/>
      <c r="M61"/>
      <c r="N61"/>
      <c r="O61"/>
      <c r="P61"/>
      <c r="Q61"/>
      <c r="R61" s="20">
        <f>VLOOKUP(+S:S,'FF4exp'!$C$11:$O$110,13)</f>
        <v>32</v>
      </c>
      <c r="S61" s="20">
        <f t="shared" si="1"/>
        <v>145778</v>
      </c>
      <c r="T61" s="20">
        <f>VLOOKUP(+U:U,'FF4exp'!$D$11:$O$110,12)</f>
        <v>16</v>
      </c>
      <c r="U61" s="20">
        <f t="shared" si="2"/>
        <v>16330</v>
      </c>
      <c r="V61" s="20">
        <f>VLOOKUP(+W:W,'FF4exp'!$G$11:$O$110,9)</f>
        <v>16</v>
      </c>
      <c r="W61" s="20">
        <f t="shared" si="5"/>
        <v>12190</v>
      </c>
      <c r="X61" s="20">
        <f>VLOOKUP(+Y:Y,'FF4exp'!$K$11:$O$110,5)</f>
        <v>1</v>
      </c>
      <c r="Y61" s="20">
        <f t="shared" si="10"/>
        <v>0</v>
      </c>
      <c r="Z61" s="20">
        <f>VLOOKUP(+AA:AA,'FF4exp'!$M$11:$O$110,3)</f>
        <v>25</v>
      </c>
      <c r="AA61" s="20">
        <f t="shared" si="13"/>
        <v>73777</v>
      </c>
      <c r="AB61" s="10">
        <f>VLOOKUP(+AC:AC,'FF4exp'!$B$11:$O$110,14)</f>
        <v>32</v>
      </c>
      <c r="AC61" s="10">
        <f t="shared" si="12"/>
        <v>181770</v>
      </c>
      <c r="AD61" s="10">
        <f>VLOOKUP(+AE:AE,'FF4exp'!$E$11:$O$110,11)</f>
        <v>31</v>
      </c>
      <c r="AE61" s="10">
        <f t="shared" si="4"/>
        <v>229845</v>
      </c>
      <c r="AF61" s="10">
        <f>VLOOKUP(+AG:AG,'FF4exp'!$F$11:$O$110,10)</f>
        <v>33</v>
      </c>
      <c r="AG61" s="10">
        <f t="shared" si="3"/>
        <v>178087</v>
      </c>
      <c r="AH61" s="10">
        <f>VLOOKUP(+AI:AI,'FF4exp'!$H$11:$O$110,8)</f>
        <v>33</v>
      </c>
      <c r="AI61" s="10">
        <f t="shared" si="6"/>
        <v>178310</v>
      </c>
      <c r="AJ61" s="10">
        <f>VLOOKUP(+AK:AK,'FF4exp'!$I$11:$O$110,7)</f>
        <v>34</v>
      </c>
      <c r="AK61" s="10">
        <f t="shared" si="8"/>
        <v>176179</v>
      </c>
      <c r="AL61" s="10">
        <f>VLOOKUP(+AM:AM,'FF4exp'!$J$11:$O$110,6)</f>
        <v>34</v>
      </c>
      <c r="AM61" s="10">
        <f t="shared" si="9"/>
        <v>176179</v>
      </c>
      <c r="AN61" s="10">
        <f>VLOOKUP(+AO:AO,'FF4exp'!$L$11:$O$110,4)</f>
        <v>33</v>
      </c>
      <c r="AO61" s="10">
        <f t="shared" si="11"/>
        <v>196646</v>
      </c>
      <c r="AP61" s="10">
        <f>VLOOKUP(+AQ:AQ,'FF4exp'!$N$11:$O$110,2)</f>
        <v>51</v>
      </c>
      <c r="AQ61" s="10">
        <f t="shared" si="14"/>
        <v>1125865</v>
      </c>
    </row>
    <row r="62" spans="1:43" s="1" customFormat="1" ht="13.5">
      <c r="A62" s="1" t="s">
        <v>2</v>
      </c>
      <c r="B62" s="1">
        <f>SUM(R61,T61,V61,X61,Z61)</f>
        <v>90</v>
      </c>
      <c r="C62"/>
      <c r="D62" s="17"/>
      <c r="E62" s="17"/>
      <c r="F62" s="17"/>
      <c r="G62" s="17"/>
      <c r="H62" s="17"/>
      <c r="I62"/>
      <c r="J62"/>
      <c r="K62"/>
      <c r="L62"/>
      <c r="M62"/>
      <c r="N62"/>
      <c r="O62"/>
      <c r="P62"/>
      <c r="Q62" t="s">
        <v>4</v>
      </c>
      <c r="R62" s="20"/>
      <c r="S62" s="20">
        <f ca="1">OFFSET('FF4exp'!$A$11,R61,S$2,1,1)-S61</f>
        <v>13673</v>
      </c>
      <c r="T62" s="20"/>
      <c r="U62" s="20">
        <f ca="1">OFFSET('FF4exp'!$A$11,T61,U$2,1,1)-U61</f>
        <v>748</v>
      </c>
      <c r="V62" s="20"/>
      <c r="W62" s="20">
        <f ca="1">OFFSET('FF4exp'!$A$11,V61,W$2,1,1)-W61</f>
        <v>1728</v>
      </c>
      <c r="X62" s="20"/>
      <c r="Y62" s="20">
        <f ca="1">OFFSET('FF4exp'!$A$11,X61,Y$2,1,1)-Y61</f>
        <v>23</v>
      </c>
      <c r="Z62" s="20"/>
      <c r="AA62" s="20">
        <f ca="1">OFFSET('FF4exp'!$A$11,Z61,AA$2,1,1)-AA61</f>
        <v>384</v>
      </c>
      <c r="AB62" s="10"/>
      <c r="AC62" s="22">
        <f ca="1">OFFSET('FF4exp'!$A$11,AB61,AC$2,1,1)-AC61</f>
        <v>18120</v>
      </c>
      <c r="AD62" s="10"/>
      <c r="AE62" s="22">
        <f ca="1">OFFSET('FF4exp'!$A$11,AD61,AE$2,1,1)-AE61</f>
        <v>5868</v>
      </c>
      <c r="AF62" s="10"/>
      <c r="AG62" s="22">
        <f ca="1">OFFSET('FF4exp'!$A$11,AF61,AG$2,1,1)-AG61</f>
        <v>7249</v>
      </c>
      <c r="AH62" s="10"/>
      <c r="AI62" s="22">
        <f ca="1">OFFSET('FF4exp'!$A$11,AH61,AI$2,1,1)-AI61</f>
        <v>17600</v>
      </c>
      <c r="AJ62" s="10"/>
      <c r="AK62" s="22">
        <f ca="1">OFFSET('FF4exp'!$A$11,AJ61,AK$2,1,1)-AK61</f>
        <v>16638</v>
      </c>
      <c r="AL62" s="10"/>
      <c r="AM62" s="22">
        <f ca="1">OFFSET('FF4exp'!$A$11,AL61,AM$2,1,1)-AM61</f>
        <v>16658</v>
      </c>
      <c r="AN62" s="10"/>
      <c r="AO62" s="22">
        <f ca="1">OFFSET('FF4exp'!$A$11,AN61,AO$2,1,1)-AO61</f>
        <v>5180</v>
      </c>
      <c r="AP62" s="10"/>
      <c r="AQ62" s="22">
        <f ca="1">OFFSET('FF4exp'!$A$11,AP61,AQ$2,1,1)-AQ61</f>
        <v>51419</v>
      </c>
    </row>
    <row r="63" spans="1:43" s="1" customFormat="1" ht="13.5">
      <c r="A63" s="1" t="s">
        <v>3</v>
      </c>
      <c r="B63" s="1">
        <f>B62/5</f>
        <v>18</v>
      </c>
      <c r="D63" s="17"/>
      <c r="E63" s="17"/>
      <c r="F63" s="17"/>
      <c r="G63" s="17"/>
      <c r="H63" s="17"/>
      <c r="I63"/>
      <c r="J63"/>
      <c r="K63"/>
      <c r="L63"/>
      <c r="M63"/>
      <c r="N63"/>
      <c r="O63"/>
      <c r="P63"/>
      <c r="Q63" t="s">
        <v>5</v>
      </c>
      <c r="R63" s="20"/>
      <c r="S63" s="20">
        <f ca="1">S61-OFFSET('FF4exp'!$A$10,R61,S$2,1,1)</f>
        <v>4071</v>
      </c>
      <c r="T63" s="20"/>
      <c r="U63" s="20">
        <f ca="1">U61-OFFSET('FF4exp'!$A$10,T61,U$2,1,1)</f>
        <v>2539</v>
      </c>
      <c r="V63" s="20"/>
      <c r="W63" s="20">
        <f ca="1">W61-OFFSET('FF4exp'!$A$10,V61,W$2,1,1)</f>
        <v>1045</v>
      </c>
      <c r="X63" s="20"/>
      <c r="Y63" s="20">
        <f ca="1">Y61-OFFSET('FF4exp'!$A$10,X61,Y$2,1,1)</f>
        <v>0</v>
      </c>
      <c r="Z63" s="20"/>
      <c r="AA63" s="20">
        <f ca="1">AA61-OFFSET('FF4exp'!$A$10,Z61,AA$2,1,1)</f>
        <v>9000</v>
      </c>
      <c r="AB63" s="10"/>
      <c r="AC63" s="22">
        <f ca="1">AC61-OFFSET('FF4exp'!$A$10,AB61,AC$2,1,1)</f>
        <v>4397</v>
      </c>
      <c r="AD63" s="10"/>
      <c r="AE63" s="22">
        <f ca="1">AE61-OFFSET('FF4exp'!$A$10,AD61,AE$2,1,1)</f>
        <v>17650</v>
      </c>
      <c r="AF63" s="10"/>
      <c r="AG63" s="22">
        <f ca="1">AG61-OFFSET('FF4exp'!$A$10,AF61,AG$2,1,1)</f>
        <v>12689</v>
      </c>
      <c r="AH63" s="10"/>
      <c r="AI63" s="22">
        <f ca="1">AI61-OFFSET('FF4exp'!$A$10,AH61,AI$2,1,1)</f>
        <v>3896</v>
      </c>
      <c r="AJ63" s="10"/>
      <c r="AK63" s="22">
        <f ca="1">AK61-OFFSET('FF4exp'!$A$10,AJ61,AK$2,1,1)</f>
        <v>3863</v>
      </c>
      <c r="AL63" s="10"/>
      <c r="AM63" s="22">
        <f ca="1">AM61-OFFSET('FF4exp'!$A$10,AL61,AM$2,1,1)</f>
        <v>3843</v>
      </c>
      <c r="AN63" s="10"/>
      <c r="AO63" s="22">
        <f ca="1">AO61-OFFSET('FF4exp'!$A$10,AN61,AO$2,1,1)</f>
        <v>16845</v>
      </c>
      <c r="AP63" s="10"/>
      <c r="AQ63" s="22">
        <f ca="1">AQ61-OFFSET('FF4exp'!$A$10,AP61,AQ$2,1,1)</f>
        <v>35757</v>
      </c>
    </row>
  </sheetData>
  <sheetProtection/>
  <dataValidations count="4">
    <dataValidation type="list" showInputMessage="1" showErrorMessage="1" sqref="E20 E24:E29">
      <formula1>"×,○,－,離,"</formula1>
    </dataValidation>
    <dataValidation type="list" showInputMessage="1" showErrorMessage="1" sqref="D12 E16 E19 E22:F22 G36:G37 F44:G44 D44 F46:G46 D48:G50 G40:G41 E56:H57 E53:H53 E60:H60">
      <formula1>"×,○,離,"</formula1>
    </dataValidation>
    <dataValidation type="list" showInputMessage="1" showErrorMessage="1" sqref="I20">
      <formula1>"×,離,○,－,"</formula1>
    </dataValidation>
    <dataValidation type="list" showInputMessage="1" showErrorMessage="1" sqref="K51 J18:J20 K19:K20 K38:L38 K42:N42 K45:N45 M32:N33 D24:D29 D40:F41 I14 D14 I12 F24:F29 I16:J16 I32:K33 I24:L29 I22:L22 D16 E44 D32:F33 I36:N37 I40:O41 I44:O44 I46:O46 I48:O50 D36:F37 D46:E46 I19 D22 D19:D20 K58 D56:D57 I56:P57 D60 D53 I60:O60 I53:O53">
      <formula1>"×,離,○,,"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</cp:lastModifiedBy>
  <cp:lastPrinted>2013-05-04T09:24:46Z</cp:lastPrinted>
  <dcterms:created xsi:type="dcterms:W3CDTF">2006-10-29T14:40:29Z</dcterms:created>
  <dcterms:modified xsi:type="dcterms:W3CDTF">2020-05-13T16:32:24Z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