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4440" windowHeight="3450" tabRatio="866" activeTab="2"/>
  </bookViews>
  <sheets>
    <sheet name="ff3" sheetId="1" r:id="rId1"/>
    <sheet name="ループ" sheetId="2" r:id="rId2"/>
    <sheet name="HP" sheetId="3" r:id="rId3"/>
  </sheets>
  <definedNames/>
  <calcPr fullCalcOnLoad="1"/>
</workbook>
</file>

<file path=xl/sharedStrings.xml><?xml version="1.0" encoding="utf-8"?>
<sst xmlns="http://schemas.openxmlformats.org/spreadsheetml/2006/main" count="1269" uniqueCount="506">
  <si>
    <t>HP</t>
  </si>
  <si>
    <t>防御</t>
  </si>
  <si>
    <t>籠手</t>
  </si>
  <si>
    <t>命中</t>
  </si>
  <si>
    <t>×</t>
  </si>
  <si>
    <t>クラーケン</t>
  </si>
  <si>
    <t>EXP</t>
  </si>
  <si>
    <t>生存</t>
  </si>
  <si>
    <t>攻撃</t>
  </si>
  <si>
    <t>回避</t>
  </si>
  <si>
    <t>弱点</t>
  </si>
  <si>
    <t>精神</t>
  </si>
  <si>
    <t>回数</t>
  </si>
  <si>
    <t>雷</t>
  </si>
  <si>
    <t>炎</t>
  </si>
  <si>
    <t>-</t>
  </si>
  <si>
    <t>ナイト</t>
  </si>
  <si>
    <t>全</t>
  </si>
  <si>
    <t>LV</t>
  </si>
  <si>
    <t>熟練度</t>
  </si>
  <si>
    <t>知性</t>
  </si>
  <si>
    <t>魔防</t>
  </si>
  <si>
    <t>属性</t>
  </si>
  <si>
    <t>追加</t>
  </si>
  <si>
    <t>半減</t>
  </si>
  <si>
    <t>無効ST</t>
  </si>
  <si>
    <t>キャパ</t>
  </si>
  <si>
    <t>ギル</t>
  </si>
  <si>
    <t>宝</t>
  </si>
  <si>
    <t>炎</t>
  </si>
  <si>
    <t>冷空</t>
  </si>
  <si>
    <t>徐</t>
  </si>
  <si>
    <t>地</t>
  </si>
  <si>
    <t>80％　ブレイク</t>
  </si>
  <si>
    <t>火</t>
  </si>
  <si>
    <t>火吸</t>
  </si>
  <si>
    <t>変</t>
  </si>
  <si>
    <t>変吸</t>
  </si>
  <si>
    <t>データは１匹あたりのもの。序盤のザコゴブリンと同じ。</t>
  </si>
  <si>
    <t>電</t>
  </si>
  <si>
    <t>空</t>
  </si>
  <si>
    <t>×70</t>
  </si>
  <si>
    <t>ケルベロス</t>
  </si>
  <si>
    <t>２ヘッドドラゴン</t>
  </si>
  <si>
    <t>エキドナ</t>
  </si>
  <si>
    <t>黙</t>
  </si>
  <si>
    <t>アーリマン</t>
  </si>
  <si>
    <t>×80</t>
  </si>
  <si>
    <t>次のＬＶまで</t>
  </si>
  <si>
    <t>------</t>
  </si>
  <si>
    <t>魔回数</t>
  </si>
  <si>
    <t>ゴールドナイト×4</t>
  </si>
  <si>
    <t>ガルーダ</t>
  </si>
  <si>
    <t>ランドタートル</t>
  </si>
  <si>
    <t>ジン</t>
  </si>
  <si>
    <t>メデューサ</t>
  </si>
  <si>
    <t>サラマンダー</t>
  </si>
  <si>
    <t>ゴブリン×8</t>
  </si>
  <si>
    <t>ゴールドル</t>
  </si>
  <si>
    <t>ヘカトンケイル</t>
  </si>
  <si>
    <t>ドーガ</t>
  </si>
  <si>
    <t>ウネ</t>
  </si>
  <si>
    <t>累計</t>
  </si>
  <si>
    <t>累積EXP</t>
  </si>
  <si>
    <t>-</t>
  </si>
  <si>
    <t>大ネズミ</t>
  </si>
  <si>
    <t>盗賊グツコー</t>
  </si>
  <si>
    <t>魔道師ハイン</t>
  </si>
  <si>
    <t>魔王ザンデ</t>
  </si>
  <si>
    <t>暗闇の雲</t>
  </si>
  <si>
    <t>ゴブリン×4</t>
  </si>
  <si>
    <t>85％　ファイア(25)</t>
  </si>
  <si>
    <t>50％（固）　ファイラ・ブリザラ・サンダラ・ファイラ・ブリザラ・サンダラ・ファイラ・ブリザラ(55)</t>
  </si>
  <si>
    <t>80％　炎(40)</t>
  </si>
  <si>
    <t>80％　ファイラ(55)</t>
  </si>
  <si>
    <t>99％（固）　ファイラ・ブリザラ・サンダラ・ファイラ・ブリザラ・サンダラ・ファイラ・ブリザラ(55)　バリアチェンジ
初期の弱点は炎。バリアチェンジは特殊攻撃８パターンとは別扱いでランダム発動。
弱点以外の属性攻撃は全て吸収される。</t>
  </si>
  <si>
    <t>80％（固）　ファイラ・ブリザラ・サンダラ・ファイラ・ブリザラ・サンダラ・ファイラ・ブリザラ(55)</t>
  </si>
  <si>
    <t>99％　雷(40)</t>
  </si>
  <si>
    <t>99％（固）　クエイク(133)・ブレクガ・ドレイン(160)・クエイク・ブレクガ・ドレイン・クエイク・ブレクガ</t>
  </si>
  <si>
    <t>99％（固）　トルネド・リフレク・トルネド・吹雪(40)</t>
  </si>
  <si>
    <t>99％（固）　ライブラ・メテオ(180)・ライブラ・クエイク(133)・ライブラ・炎(40)・ライブラ・メテオ</t>
  </si>
  <si>
    <t>99％（固）　クエイク(133)・ブレクガ・ドレイン(160)・メテオ(180)・デス・フレア(200)・ドレイン(160)・メテオ</t>
  </si>
  <si>
    <t>99％（固）　メテオ(180)・炎(40)・クエイク(133)・吹雪(40)・メテオ・雷(40)・クエイク・ケアルラ(125)</t>
  </si>
  <si>
    <t>100％　波動砲(80)</t>
  </si>
  <si>
    <t>22戦</t>
  </si>
  <si>
    <t>理論最大HP</t>
  </si>
  <si>
    <t>ランドタートル</t>
  </si>
  <si>
    <t>ジン</t>
  </si>
  <si>
    <t>大ネズミ</t>
  </si>
  <si>
    <t>(グリフォン)</t>
  </si>
  <si>
    <t>メデューサ</t>
  </si>
  <si>
    <t>盗賊グツコー</t>
  </si>
  <si>
    <t>サラマンダー</t>
  </si>
  <si>
    <t>魔道師ハイン</t>
  </si>
  <si>
    <t>クラーケン</t>
  </si>
  <si>
    <t>ゴブリン8</t>
  </si>
  <si>
    <t>ゴールドル</t>
  </si>
  <si>
    <t>ゴールドナイト4</t>
  </si>
  <si>
    <t>ガルーダ</t>
  </si>
  <si>
    <t>暗闇の雲</t>
  </si>
  <si>
    <t>ケルベロス</t>
  </si>
  <si>
    <t>エキドナ</t>
  </si>
  <si>
    <t>2ヘッドドラゴン</t>
  </si>
  <si>
    <t>ウネ</t>
  </si>
  <si>
    <t>ドーガ</t>
  </si>
  <si>
    <t>ザンデ/アーリマン</t>
  </si>
  <si>
    <t>ヘカトンケイル</t>
  </si>
  <si>
    <t>cap</t>
  </si>
  <si>
    <t>ゴブリン</t>
  </si>
  <si>
    <t>ジョブ</t>
  </si>
  <si>
    <t>座標</t>
  </si>
  <si>
    <t>たまねぎけんし</t>
  </si>
  <si>
    <t>0,0</t>
  </si>
  <si>
    <t>せんし</t>
  </si>
  <si>
    <t>1,1</t>
  </si>
  <si>
    <t>モンク</t>
  </si>
  <si>
    <t>-1,1</t>
  </si>
  <si>
    <t>しろまどうし</t>
  </si>
  <si>
    <t>1,-1</t>
  </si>
  <si>
    <t>くろまどうし</t>
  </si>
  <si>
    <t>-1,-1</t>
  </si>
  <si>
    <t>あかまどうし</t>
  </si>
  <si>
    <t>2,0</t>
  </si>
  <si>
    <t>かりゅうど</t>
  </si>
  <si>
    <t>3,1</t>
  </si>
  <si>
    <t>4,0</t>
  </si>
  <si>
    <t>シーフ</t>
  </si>
  <si>
    <t>-3,1</t>
  </si>
  <si>
    <t>がくしゃ</t>
  </si>
  <si>
    <t>2,-2</t>
  </si>
  <si>
    <t>ふうすいし</t>
  </si>
  <si>
    <t>-3,-3</t>
  </si>
  <si>
    <t>りゅうきし</t>
  </si>
  <si>
    <t>3,3</t>
  </si>
  <si>
    <t>バイキング</t>
  </si>
  <si>
    <t>-3,3</t>
  </si>
  <si>
    <t>からてか</t>
  </si>
  <si>
    <t>0,6</t>
  </si>
  <si>
    <t>まけんし</t>
  </si>
  <si>
    <t>-6,0</t>
  </si>
  <si>
    <t>げんじゅつし</t>
  </si>
  <si>
    <t>0,-6</t>
  </si>
  <si>
    <t>ぎんゆうしじん</t>
  </si>
  <si>
    <t>3,-3</t>
  </si>
  <si>
    <t>まじん</t>
  </si>
  <si>
    <t>-4,-4</t>
  </si>
  <si>
    <t>どうし</t>
  </si>
  <si>
    <t>4,-4</t>
  </si>
  <si>
    <t>まかいげんし</t>
  </si>
  <si>
    <t>0,-8</t>
  </si>
  <si>
    <t>けんじゃ</t>
  </si>
  <si>
    <t>8,-8</t>
  </si>
  <si>
    <t>にんじゃ</t>
  </si>
  <si>
    <t>-8,8</t>
  </si>
  <si>
    <t xml:space="preserve"> 忍□□□□□□□□□□□□□□□□</t>
  </si>
  <si>
    <t xml:space="preserve"> □□□□□□□□□□□□□□□□□</t>
  </si>
  <si>
    <t xml:space="preserve"> □□□□□□□□空□□□□□□□□</t>
  </si>
  <si>
    <t xml:space="preserve"> □□□□□海□□□□□竜□□□□□</t>
  </si>
  <si>
    <t xml:space="preserve"> □□□□□盗□モ□戦□狩□□□□□</t>
  </si>
  <si>
    <t xml:space="preserve"> □□暗□□□□□た□赤□騎□□□□</t>
  </si>
  <si>
    <t xml:space="preserve"> □□□□□□□黒□白□□□□□□□</t>
  </si>
  <si>
    <t xml:space="preserve"> □□□□□□□□□□学□□□□□□</t>
  </si>
  <si>
    <t xml:space="preserve"> □□□□□風□□□□□吟□□□□□</t>
  </si>
  <si>
    <t xml:space="preserve"> □□□□魔□□□□□□□導□□□□</t>
  </si>
  <si>
    <t xml:space="preserve"> □□□□□□□□幻□□□□□□□□</t>
  </si>
  <si>
    <t xml:space="preserve"> □□□□□□□□召□□□□□□□賢</t>
  </si>
  <si>
    <t>ゴブリン×4</t>
  </si>
  <si>
    <t>大ネズミ</t>
  </si>
  <si>
    <t>盗賊グツコー</t>
  </si>
  <si>
    <t>魔道師ハイン</t>
  </si>
  <si>
    <t>ゴールドナイト×4</t>
  </si>
  <si>
    <t>ガルーダ</t>
  </si>
  <si>
    <t>魔王ザンデ</t>
  </si>
  <si>
    <t>暗闇の雲</t>
  </si>
  <si>
    <t>葱</t>
  </si>
  <si>
    <t>白</t>
  </si>
  <si>
    <t>戦</t>
  </si>
  <si>
    <t>(グリフォン)</t>
  </si>
  <si>
    <t>雷弱点が出にくい？</t>
  </si>
  <si>
    <t>ブラッド・キングス・重装で酒→打撃</t>
  </si>
  <si>
    <t>右腕連打</t>
  </si>
  <si>
    <t>羽根付き帽子</t>
  </si>
  <si>
    <t>アイスシールド</t>
  </si>
  <si>
    <t>フレイムメイル</t>
  </si>
  <si>
    <t>アイスヘルム</t>
  </si>
  <si>
    <t>ナイトの盾</t>
  </si>
  <si>
    <t>ミスリルの籠手</t>
  </si>
  <si>
    <t>甲羅×2　右腕32</t>
  </si>
  <si>
    <t>時の神殿：魔法の鍵×7</t>
  </si>
  <si>
    <t>ディフェンダー20　右腕13</t>
  </si>
  <si>
    <t>撃破後ウネに話しかけてシルクスの鍵入手</t>
  </si>
  <si>
    <t>ドーガ</t>
  </si>
  <si>
    <t>3-124　690,955,1010</t>
  </si>
  <si>
    <t>ブ0</t>
  </si>
  <si>
    <t>クエイク</t>
  </si>
  <si>
    <t>ブレクガ</t>
  </si>
  <si>
    <t>ドレイン</t>
  </si>
  <si>
    <t>た120</t>
  </si>
  <si>
    <t>盾0</t>
  </si>
  <si>
    <t>3-104 815,1015,985</t>
  </si>
  <si>
    <t>ブ393</t>
  </si>
  <si>
    <t>*840,1140,990</t>
  </si>
  <si>
    <t>*730,1000,1015</t>
  </si>
  <si>
    <t>3-120 660,1075,745</t>
  </si>
  <si>
    <t>た0</t>
  </si>
  <si>
    <t>た104</t>
  </si>
  <si>
    <t>336+0</t>
  </si>
  <si>
    <t>3-80 810,870,720</t>
  </si>
  <si>
    <t>*790,830,700</t>
  </si>
  <si>
    <t>竜</t>
  </si>
  <si>
    <t>騎</t>
  </si>
  <si>
    <t>パターンハメ</t>
  </si>
  <si>
    <t>吹雪のターンだけW盾でジャンプ（トルネド被弾後）</t>
  </si>
  <si>
    <t>クリスタルの盾</t>
  </si>
  <si>
    <t>ホーリーランス</t>
  </si>
  <si>
    <t>クリスタル兜</t>
  </si>
  <si>
    <t>鎧</t>
  </si>
  <si>
    <t>賢</t>
  </si>
  <si>
    <t>騎</t>
  </si>
  <si>
    <t>赤</t>
  </si>
  <si>
    <t xml:space="preserve"> </t>
  </si>
  <si>
    <t>剣</t>
  </si>
  <si>
    <t>狩</t>
  </si>
  <si>
    <t>戦</t>
  </si>
  <si>
    <t>モ</t>
  </si>
  <si>
    <t>盗</t>
  </si>
  <si>
    <t>幻</t>
  </si>
  <si>
    <t>召</t>
  </si>
  <si>
    <t>導</t>
  </si>
  <si>
    <t>魔</t>
  </si>
  <si>
    <t>忍</t>
  </si>
  <si>
    <t>竜</t>
  </si>
  <si>
    <t>海</t>
  </si>
  <si>
    <t>白</t>
  </si>
  <si>
    <t>黒</t>
  </si>
  <si>
    <t>学</t>
  </si>
  <si>
    <t>吟</t>
  </si>
  <si>
    <t>風</t>
  </si>
  <si>
    <t>魔↓</t>
  </si>
  <si>
    <t>戦↑</t>
  </si>
  <si>
    <t>悪←</t>
  </si>
  <si>
    <t>→善</t>
  </si>
  <si>
    <t>玉葱剣士</t>
  </si>
  <si>
    <t>黒魔道師</t>
  </si>
  <si>
    <t>狩人</t>
  </si>
  <si>
    <t>風水師</t>
  </si>
  <si>
    <t>魔剣士</t>
  </si>
  <si>
    <t>吟遊詩人</t>
  </si>
  <si>
    <t>導師</t>
  </si>
  <si>
    <t>賢者</t>
  </si>
  <si>
    <t>忍者</t>
  </si>
  <si>
    <t>魔界幻師</t>
  </si>
  <si>
    <t>魔人</t>
  </si>
  <si>
    <t>幻術師</t>
  </si>
  <si>
    <t>空手家</t>
  </si>
  <si>
    <t>竜騎士</t>
  </si>
  <si>
    <t>学者</t>
  </si>
  <si>
    <t>赤魔道師</t>
  </si>
  <si>
    <t>白魔道師</t>
  </si>
  <si>
    <t>戦士</t>
  </si>
  <si>
    <t>0 0</t>
  </si>
  <si>
    <t>-1,-1</t>
  </si>
  <si>
    <t>1,-1</t>
  </si>
  <si>
    <t>1,1</t>
  </si>
  <si>
    <t>2,2</t>
  </si>
  <si>
    <t>3,-3</t>
  </si>
  <si>
    <t>0,-6</t>
  </si>
  <si>
    <t>0,5</t>
  </si>
  <si>
    <t>-4,4</t>
  </si>
  <si>
    <t>-8,7</t>
  </si>
  <si>
    <t>-8,-8</t>
  </si>
  <si>
    <t>-1,1</t>
  </si>
  <si>
    <t>3,-1</t>
  </si>
  <si>
    <t>-3,-1</t>
  </si>
  <si>
    <t>-4,2</t>
  </si>
  <si>
    <t>-3,-3</t>
  </si>
  <si>
    <t>3,3</t>
  </si>
  <si>
    <t>4,4</t>
  </si>
  <si>
    <t>7,7</t>
  </si>
  <si>
    <t>座標(善.魔)</t>
  </si>
  <si>
    <t>座標(善.魔)</t>
  </si>
  <si>
    <t>葱</t>
  </si>
  <si>
    <t>体力</t>
  </si>
  <si>
    <t>竜騎士Lv20から素早さ27</t>
  </si>
  <si>
    <t>騎</t>
  </si>
  <si>
    <t>玉葱剣士</t>
  </si>
  <si>
    <t>戦士</t>
  </si>
  <si>
    <t>モンク</t>
  </si>
  <si>
    <t>竜騎士</t>
  </si>
  <si>
    <t>ナイト</t>
  </si>
  <si>
    <t>白魔</t>
  </si>
  <si>
    <t>シーフ</t>
  </si>
  <si>
    <t>空手家</t>
  </si>
  <si>
    <t>ダイヤの籠手で酒ジャンプ</t>
  </si>
  <si>
    <t>フェニ尾ばら撒きで酒ジャンプ</t>
  </si>
  <si>
    <t>暗闇の雲</t>
  </si>
  <si>
    <t>W盾へ</t>
  </si>
  <si>
    <t>戦→葱→幻、葱→戦→竜</t>
  </si>
  <si>
    <t>冷</t>
  </si>
  <si>
    <t>-</t>
  </si>
  <si>
    <t>ガルーダ</t>
  </si>
  <si>
    <t>回復</t>
  </si>
  <si>
    <t>ミス</t>
  </si>
  <si>
    <t>x</t>
  </si>
  <si>
    <t>氷剣</t>
  </si>
  <si>
    <t>エリクサー</t>
  </si>
  <si>
    <t>miss</t>
  </si>
  <si>
    <t>打ミス</t>
  </si>
  <si>
    <t>4h332</t>
  </si>
  <si>
    <t>騎→白2→騎4</t>
  </si>
  <si>
    <t>戦6→白2→幻、白→戦→竜</t>
  </si>
  <si>
    <t>シ、戦6→騎</t>
  </si>
  <si>
    <t>ザンデ</t>
  </si>
  <si>
    <t>f471</t>
  </si>
  <si>
    <t>3番目右腕</t>
  </si>
  <si>
    <t>ジャンプ</t>
  </si>
  <si>
    <t>x3615</t>
  </si>
  <si>
    <t>x 被弾</t>
  </si>
  <si>
    <t>f たたかう</t>
  </si>
  <si>
    <t>x2160</t>
  </si>
  <si>
    <t>x2280</t>
  </si>
  <si>
    <t>miss</t>
  </si>
  <si>
    <t>f390</t>
  </si>
  <si>
    <t>d 防御</t>
  </si>
  <si>
    <t>f1032</t>
  </si>
  <si>
    <t>f596</t>
  </si>
  <si>
    <t>f miss</t>
  </si>
  <si>
    <t>f580</t>
  </si>
  <si>
    <t>f770</t>
  </si>
  <si>
    <t>f483</t>
  </si>
  <si>
    <t>?</t>
  </si>
  <si>
    <t>f miss</t>
  </si>
  <si>
    <t>d</t>
  </si>
  <si>
    <t>f755</t>
  </si>
  <si>
    <t>f755</t>
  </si>
  <si>
    <t>x3075</t>
  </si>
  <si>
    <t>x2415</t>
  </si>
  <si>
    <t>f564</t>
  </si>
  <si>
    <t>f596</t>
  </si>
  <si>
    <t>x2880</t>
  </si>
  <si>
    <t>f580</t>
  </si>
  <si>
    <t>f483</t>
  </si>
  <si>
    <t>miss</t>
  </si>
  <si>
    <t>↑</t>
  </si>
  <si>
    <t>f770</t>
  </si>
  <si>
    <t>f483</t>
  </si>
  <si>
    <t>f978</t>
  </si>
  <si>
    <t>f564</t>
  </si>
  <si>
    <t>x</t>
  </si>
  <si>
    <t>f miss</t>
  </si>
  <si>
    <t>58-</t>
  </si>
  <si>
    <t>f580</t>
  </si>
  <si>
    <t>f459</t>
  </si>
  <si>
    <t>f471</t>
  </si>
  <si>
    <t>f755</t>
  </si>
  <si>
    <t>f459</t>
  </si>
  <si>
    <t>x3045</t>
  </si>
  <si>
    <t>f580</t>
  </si>
  <si>
    <t>f miss</t>
  </si>
  <si>
    <t>x2670</t>
  </si>
  <si>
    <t>f369</t>
  </si>
  <si>
    <t>f564</t>
  </si>
  <si>
    <t xml:space="preserve"> </t>
  </si>
  <si>
    <t>w</t>
  </si>
  <si>
    <t>m</t>
  </si>
  <si>
    <t>2-m</t>
  </si>
  <si>
    <t>miss</t>
  </si>
  <si>
    <t>戦→白にチェンジ</t>
  </si>
  <si>
    <t>エリクサーで回復、レイズで葱2人蘇生</t>
  </si>
  <si>
    <t>エンカ飛ばし</t>
  </si>
  <si>
    <t>ザンデクローンからエスケプ</t>
  </si>
  <si>
    <t>幻にチェンジ、1,2番目重装</t>
  </si>
  <si>
    <t>白にチェンジしてエンカ飛ばし</t>
  </si>
  <si>
    <t>戦→竜にチェンジ</t>
  </si>
  <si>
    <t>クリスタル+ダイヤの籠手装備</t>
  </si>
  <si>
    <t>m</t>
  </si>
  <si>
    <t>x</t>
  </si>
  <si>
    <t>w e</t>
  </si>
  <si>
    <t>m</t>
  </si>
  <si>
    <t>w</t>
  </si>
  <si>
    <t>w</t>
  </si>
  <si>
    <t>w675 e</t>
  </si>
  <si>
    <t>m</t>
  </si>
  <si>
    <t>w</t>
  </si>
  <si>
    <t>m</t>
  </si>
  <si>
    <t>x</t>
  </si>
  <si>
    <t>w</t>
  </si>
  <si>
    <t>m</t>
  </si>
  <si>
    <t>2-m</t>
  </si>
  <si>
    <t>w-e</t>
  </si>
  <si>
    <t>x1395</t>
  </si>
  <si>
    <t>2-53</t>
  </si>
  <si>
    <t>x1120</t>
  </si>
  <si>
    <t>w-e375</t>
  </si>
  <si>
    <t>w-e510</t>
  </si>
  <si>
    <t>2ヘッド</t>
  </si>
  <si>
    <t>1-f3498</t>
  </si>
  <si>
    <t>3-f7650</t>
  </si>
  <si>
    <t>エキドナ</t>
  </si>
  <si>
    <t>k</t>
  </si>
  <si>
    <t>酒</t>
  </si>
  <si>
    <t>f378 2450</t>
  </si>
  <si>
    <t>k 2450</t>
  </si>
  <si>
    <t>k  2948</t>
  </si>
  <si>
    <t>d 2552</t>
  </si>
  <si>
    <t>酒685 e</t>
  </si>
  <si>
    <t>f435 2340</t>
  </si>
  <si>
    <t>k</t>
  </si>
  <si>
    <t>f510</t>
  </si>
  <si>
    <t>d 1860</t>
  </si>
  <si>
    <t>d55 1404</t>
  </si>
  <si>
    <t>m</t>
  </si>
  <si>
    <t>k</t>
  </si>
  <si>
    <t>fm 2079</t>
  </si>
  <si>
    <t>f176</t>
  </si>
  <si>
    <t>1296 f516 2160</t>
  </si>
  <si>
    <t>fm</t>
  </si>
  <si>
    <t>k</t>
  </si>
  <si>
    <t>f447 2340</t>
  </si>
  <si>
    <t>x</t>
  </si>
  <si>
    <t>f525</t>
  </si>
  <si>
    <t>k</t>
  </si>
  <si>
    <t>f462</t>
  </si>
  <si>
    <t>m</t>
  </si>
  <si>
    <t>d 2160</t>
  </si>
  <si>
    <t>fm</t>
  </si>
  <si>
    <t>f447 2340</t>
  </si>
  <si>
    <t>f1044</t>
  </si>
  <si>
    <t>先1</t>
  </si>
  <si>
    <t>m</t>
  </si>
  <si>
    <t>x</t>
  </si>
  <si>
    <t>f381</t>
  </si>
  <si>
    <t>f680 1760</t>
  </si>
  <si>
    <t>先1</t>
  </si>
  <si>
    <t>x</t>
  </si>
  <si>
    <t>m</t>
  </si>
  <si>
    <t>k</t>
  </si>
  <si>
    <t>fm 2670</t>
  </si>
  <si>
    <t>後1</t>
  </si>
  <si>
    <t>f393 1710</t>
  </si>
  <si>
    <t>585 1179</t>
  </si>
  <si>
    <t>e</t>
  </si>
  <si>
    <t>酒</t>
  </si>
  <si>
    <t>アーリマン</t>
  </si>
  <si>
    <t>Wジャンプ</t>
  </si>
  <si>
    <t>甲羅</t>
  </si>
  <si>
    <t>-1428_2460</t>
  </si>
  <si>
    <t>ケアルラｍ</t>
  </si>
  <si>
    <t>f1008</t>
  </si>
  <si>
    <t>後91</t>
  </si>
  <si>
    <t>k</t>
  </si>
  <si>
    <t>f381 1710</t>
  </si>
  <si>
    <t>e</t>
  </si>
  <si>
    <t>f381 1710</t>
  </si>
  <si>
    <t>585 1143</t>
  </si>
  <si>
    <t>先104</t>
  </si>
  <si>
    <t>x</t>
  </si>
  <si>
    <t>k 2016</t>
  </si>
  <si>
    <t>fm</t>
  </si>
  <si>
    <t>m</t>
  </si>
  <si>
    <t>d 2160</t>
  </si>
  <si>
    <t>先26</t>
  </si>
  <si>
    <t>後182</t>
  </si>
  <si>
    <t>後247</t>
  </si>
  <si>
    <t>m</t>
  </si>
  <si>
    <t>k 2160</t>
  </si>
  <si>
    <t>m</t>
  </si>
  <si>
    <t>x</t>
  </si>
  <si>
    <t>x2275,x3090</t>
  </si>
  <si>
    <t>f735</t>
  </si>
  <si>
    <t>x</t>
  </si>
  <si>
    <t>f625</t>
  </si>
  <si>
    <t>621?</t>
  </si>
  <si>
    <t>m</t>
  </si>
  <si>
    <t>546?</t>
  </si>
  <si>
    <t>f596</t>
  </si>
  <si>
    <t>f596</t>
  </si>
  <si>
    <t>先117</t>
  </si>
  <si>
    <t>k</t>
  </si>
  <si>
    <t>miss</t>
  </si>
  <si>
    <t>2蘇生</t>
  </si>
  <si>
    <t>651  1845</t>
  </si>
  <si>
    <t>f732</t>
  </si>
  <si>
    <t>x</t>
  </si>
  <si>
    <t>f1008</t>
  </si>
  <si>
    <t>k</t>
  </si>
  <si>
    <t>f426 2340</t>
  </si>
  <si>
    <t>?</t>
  </si>
  <si>
    <t>先273</t>
  </si>
  <si>
    <t>h273 2640</t>
  </si>
  <si>
    <t>m</t>
  </si>
  <si>
    <t>f150 443</t>
  </si>
  <si>
    <t>e</t>
  </si>
  <si>
    <t>1014?</t>
  </si>
  <si>
    <t>先78</t>
  </si>
  <si>
    <t>w</t>
  </si>
  <si>
    <t>m</t>
  </si>
  <si>
    <t>w-e375</t>
  </si>
  <si>
    <t>w</t>
  </si>
  <si>
    <t>エンカ事故　11</t>
  </si>
  <si>
    <t>魔王ザンデ 23</t>
  </si>
  <si>
    <t>2ヘッド　　　26</t>
  </si>
  <si>
    <t>ザンデ96　 12</t>
  </si>
  <si>
    <t>エキドナ　　　9</t>
  </si>
  <si>
    <t>アーリマン　　1</t>
  </si>
  <si>
    <t>ラスボス　　　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</si>
</sst>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3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34"/>
  <sheetViews>
    <sheetView zoomScale="85" zoomScaleNormal="85" zoomScalePageLayoutView="0" workbookViewId="0" topLeftCell="A83">
      <selection activeCell="X102" sqref="X102"/>
    </sheetView>
  </sheetViews>
  <sheetFormatPr defaultColWidth="9.140625" defaultRowHeight="15"/>
  <cols>
    <col min="1" max="1" width="2.57421875" style="0" customWidth="1"/>
    <col min="2" max="2" width="12.57421875" style="0" customWidth="1"/>
    <col min="3" max="4" width="5.57421875" style="0" customWidth="1"/>
    <col min="5" max="22" width="4.57421875" style="0" hidden="1" customWidth="1"/>
    <col min="23" max="23" width="20.57421875" style="0" customWidth="1"/>
    <col min="24" max="26" width="4.57421875" style="0" customWidth="1"/>
    <col min="27" max="27" width="2.57421875" style="0" customWidth="1"/>
    <col min="28" max="28" width="1.57421875" style="0" customWidth="1"/>
    <col min="29" max="32" width="5.57421875" style="0" customWidth="1"/>
    <col min="33" max="33" width="3.57421875" style="0" customWidth="1"/>
    <col min="34" max="35" width="7.57421875" style="0" customWidth="1"/>
    <col min="36" max="37" width="5.57421875" style="0" customWidth="1"/>
    <col min="38" max="45" width="4.57421875" style="0" customWidth="1"/>
    <col min="48" max="48" width="4.57421875" style="0" customWidth="1"/>
    <col min="52" max="68" width="2.57421875" style="0" customWidth="1"/>
  </cols>
  <sheetData>
    <row r="1" spans="3:48" ht="13.5">
      <c r="C1" t="s">
        <v>18</v>
      </c>
      <c r="D1" t="s">
        <v>0</v>
      </c>
      <c r="E1" t="s">
        <v>19</v>
      </c>
      <c r="F1" t="s">
        <v>20</v>
      </c>
      <c r="G1" t="s">
        <v>11</v>
      </c>
      <c r="H1" t="s">
        <v>50</v>
      </c>
      <c r="I1" t="s">
        <v>8</v>
      </c>
      <c r="J1" t="s">
        <v>12</v>
      </c>
      <c r="K1" t="s">
        <v>3</v>
      </c>
      <c r="L1" t="s">
        <v>1</v>
      </c>
      <c r="M1" t="s">
        <v>12</v>
      </c>
      <c r="N1" t="s">
        <v>9</v>
      </c>
      <c r="O1" t="s">
        <v>21</v>
      </c>
      <c r="P1" t="s">
        <v>12</v>
      </c>
      <c r="Q1" t="s">
        <v>9</v>
      </c>
      <c r="R1" t="s">
        <v>22</v>
      </c>
      <c r="S1" t="s">
        <v>23</v>
      </c>
      <c r="T1" t="s">
        <v>24</v>
      </c>
      <c r="U1" t="s">
        <v>10</v>
      </c>
      <c r="V1" t="s">
        <v>25</v>
      </c>
      <c r="X1" t="s">
        <v>26</v>
      </c>
      <c r="Y1" t="s">
        <v>27</v>
      </c>
      <c r="Z1" t="s">
        <v>6</v>
      </c>
      <c r="AA1" t="s">
        <v>28</v>
      </c>
      <c r="AC1" t="s">
        <v>7</v>
      </c>
      <c r="AD1" t="s">
        <v>6</v>
      </c>
      <c r="AE1" t="s">
        <v>62</v>
      </c>
      <c r="AG1" t="s">
        <v>18</v>
      </c>
      <c r="AH1" t="s">
        <v>63</v>
      </c>
      <c r="AI1" t="s">
        <v>48</v>
      </c>
      <c r="AJ1" t="s">
        <v>85</v>
      </c>
      <c r="AL1" t="s">
        <v>285</v>
      </c>
      <c r="AM1" t="s">
        <v>286</v>
      </c>
      <c r="AN1" t="s">
        <v>290</v>
      </c>
      <c r="AO1" t="s">
        <v>287</v>
      </c>
      <c r="AP1" t="s">
        <v>291</v>
      </c>
      <c r="AQ1" t="s">
        <v>289</v>
      </c>
      <c r="AR1" t="s">
        <v>288</v>
      </c>
      <c r="AS1" t="s">
        <v>292</v>
      </c>
      <c r="AV1" t="s">
        <v>107</v>
      </c>
    </row>
    <row r="2" spans="2:73" ht="13.5">
      <c r="B2" t="s">
        <v>70</v>
      </c>
      <c r="C2">
        <v>1</v>
      </c>
      <c r="D2">
        <v>5</v>
      </c>
      <c r="E2">
        <v>0</v>
      </c>
      <c r="F2">
        <v>0</v>
      </c>
      <c r="G2">
        <v>0</v>
      </c>
      <c r="H2">
        <f>1+INT(C2/16)+INT(E2/32)+INT(F2/16)</f>
        <v>1</v>
      </c>
      <c r="I2">
        <v>5</v>
      </c>
      <c r="J2">
        <v>3</v>
      </c>
      <c r="K2">
        <v>60</v>
      </c>
      <c r="L2">
        <v>1</v>
      </c>
      <c r="M2">
        <v>0</v>
      </c>
      <c r="N2">
        <v>10</v>
      </c>
      <c r="O2">
        <v>1</v>
      </c>
      <c r="P2">
        <v>0</v>
      </c>
      <c r="Q2">
        <v>10</v>
      </c>
      <c r="R2" t="s">
        <v>15</v>
      </c>
      <c r="S2" t="s">
        <v>15</v>
      </c>
      <c r="T2" t="s">
        <v>15</v>
      </c>
      <c r="U2" t="s">
        <v>15</v>
      </c>
      <c r="V2" t="s">
        <v>15</v>
      </c>
      <c r="W2" t="s">
        <v>38</v>
      </c>
      <c r="X2">
        <f>4*1</f>
        <v>4</v>
      </c>
      <c r="Y2">
        <f>4*3</f>
        <v>12</v>
      </c>
      <c r="Z2">
        <f>4*16</f>
        <v>64</v>
      </c>
      <c r="AA2">
        <v>1</v>
      </c>
      <c r="AC2">
        <v>4</v>
      </c>
      <c r="AD2">
        <f aca="true" t="shared" si="0" ref="AD2:AD12">INT(Z2/AC2)</f>
        <v>16</v>
      </c>
      <c r="AE2">
        <f>SUM(AD$1:AD2)</f>
        <v>16</v>
      </c>
      <c r="AF2">
        <v>16</v>
      </c>
      <c r="AG2">
        <v>1</v>
      </c>
      <c r="AH2">
        <v>0</v>
      </c>
      <c r="AI2">
        <v>16</v>
      </c>
      <c r="AJ2">
        <v>32</v>
      </c>
      <c r="AK2">
        <v>12</v>
      </c>
      <c r="AL2">
        <v>5</v>
      </c>
      <c r="AM2">
        <v>5</v>
      </c>
      <c r="AN2">
        <v>4</v>
      </c>
      <c r="AO2">
        <v>7</v>
      </c>
      <c r="AT2" t="s">
        <v>108</v>
      </c>
      <c r="AV2">
        <f>INT(1/4)+1</f>
        <v>1</v>
      </c>
      <c r="AZ2" t="s">
        <v>109</v>
      </c>
      <c r="BD2" t="s">
        <v>280</v>
      </c>
      <c r="BI2" t="s">
        <v>109</v>
      </c>
      <c r="BM2" t="s">
        <v>279</v>
      </c>
      <c r="BR2" t="s">
        <v>109</v>
      </c>
      <c r="BS2" t="s">
        <v>110</v>
      </c>
      <c r="BT2" t="s">
        <v>109</v>
      </c>
      <c r="BU2" t="s">
        <v>110</v>
      </c>
    </row>
    <row r="3" spans="2:73" ht="13.5">
      <c r="B3" t="s">
        <v>53</v>
      </c>
      <c r="C3">
        <v>8</v>
      </c>
      <c r="D3">
        <v>120</v>
      </c>
      <c r="E3">
        <v>0</v>
      </c>
      <c r="F3">
        <v>0</v>
      </c>
      <c r="G3">
        <v>0</v>
      </c>
      <c r="H3">
        <f aca="true" t="shared" si="1" ref="H3:H23">1+INT(C3/16)+INT(E3/32)+INT(F3/16)</f>
        <v>1</v>
      </c>
      <c r="I3">
        <v>9</v>
      </c>
      <c r="J3">
        <v>3</v>
      </c>
      <c r="K3">
        <v>70</v>
      </c>
      <c r="L3">
        <v>1</v>
      </c>
      <c r="M3">
        <v>0</v>
      </c>
      <c r="N3">
        <v>10</v>
      </c>
      <c r="O3">
        <v>40</v>
      </c>
      <c r="P3">
        <v>1</v>
      </c>
      <c r="Q3">
        <v>32</v>
      </c>
      <c r="R3" t="s">
        <v>15</v>
      </c>
      <c r="S3" t="s">
        <v>15</v>
      </c>
      <c r="T3" t="s">
        <v>15</v>
      </c>
      <c r="U3" t="s">
        <v>15</v>
      </c>
      <c r="V3" t="s">
        <v>17</v>
      </c>
      <c r="X3">
        <v>120</v>
      </c>
      <c r="Y3">
        <v>500</v>
      </c>
      <c r="Z3">
        <v>132</v>
      </c>
      <c r="AA3" t="s">
        <v>15</v>
      </c>
      <c r="AC3">
        <v>3</v>
      </c>
      <c r="AD3">
        <f t="shared" si="0"/>
        <v>44</v>
      </c>
      <c r="AE3">
        <f>SUM(AD$1:AD3)</f>
        <v>60</v>
      </c>
      <c r="AF3">
        <v>47</v>
      </c>
      <c r="AG3">
        <v>2</v>
      </c>
      <c r="AH3">
        <v>16</v>
      </c>
      <c r="AI3">
        <v>31</v>
      </c>
      <c r="AJ3">
        <f>AJ2+AK2</f>
        <v>44</v>
      </c>
      <c r="AK3">
        <v>16</v>
      </c>
      <c r="AL3">
        <v>5</v>
      </c>
      <c r="AM3">
        <v>6</v>
      </c>
      <c r="AN3">
        <v>5</v>
      </c>
      <c r="AO3">
        <v>8</v>
      </c>
      <c r="AT3" t="s">
        <v>86</v>
      </c>
      <c r="AV3">
        <f>INT(120/4)+1</f>
        <v>31</v>
      </c>
      <c r="AZ3" t="s">
        <v>242</v>
      </c>
      <c r="BD3" s="4" t="s">
        <v>260</v>
      </c>
      <c r="BI3" t="s">
        <v>259</v>
      </c>
      <c r="BM3" s="4" t="s">
        <v>262</v>
      </c>
      <c r="BR3" t="s">
        <v>111</v>
      </c>
      <c r="BS3" t="s">
        <v>112</v>
      </c>
      <c r="BT3" t="s">
        <v>113</v>
      </c>
      <c r="BU3" t="s">
        <v>114</v>
      </c>
    </row>
    <row r="4" spans="2:73" ht="13.5">
      <c r="B4" t="s">
        <v>54</v>
      </c>
      <c r="C4">
        <v>13</v>
      </c>
      <c r="D4">
        <v>480</v>
      </c>
      <c r="E4">
        <v>10</v>
      </c>
      <c r="F4">
        <v>0</v>
      </c>
      <c r="G4">
        <v>0</v>
      </c>
      <c r="H4">
        <f t="shared" si="1"/>
        <v>1</v>
      </c>
      <c r="I4">
        <v>16</v>
      </c>
      <c r="J4">
        <v>3</v>
      </c>
      <c r="K4">
        <v>60</v>
      </c>
      <c r="L4">
        <v>1</v>
      </c>
      <c r="M4">
        <v>0</v>
      </c>
      <c r="N4">
        <v>30</v>
      </c>
      <c r="O4">
        <v>32</v>
      </c>
      <c r="P4">
        <v>1</v>
      </c>
      <c r="Q4">
        <v>16</v>
      </c>
      <c r="R4" t="s">
        <v>29</v>
      </c>
      <c r="S4" t="s">
        <v>15</v>
      </c>
      <c r="T4" t="s">
        <v>29</v>
      </c>
      <c r="U4" t="s">
        <v>30</v>
      </c>
      <c r="V4" t="s">
        <v>17</v>
      </c>
      <c r="W4" t="s">
        <v>71</v>
      </c>
      <c r="X4">
        <v>20</v>
      </c>
      <c r="Y4">
        <v>700</v>
      </c>
      <c r="Z4">
        <v>160</v>
      </c>
      <c r="AA4" t="s">
        <v>15</v>
      </c>
      <c r="AC4">
        <v>3</v>
      </c>
      <c r="AD4">
        <f t="shared" si="0"/>
        <v>53</v>
      </c>
      <c r="AE4">
        <f>SUM(AD$1:AD4)</f>
        <v>113</v>
      </c>
      <c r="AF4">
        <v>105</v>
      </c>
      <c r="AG4">
        <v>3</v>
      </c>
      <c r="AH4">
        <v>47</v>
      </c>
      <c r="AI4">
        <v>58</v>
      </c>
      <c r="AJ4">
        <f aca="true" t="shared" si="2" ref="AJ4:AJ31">AJ3+AK3</f>
        <v>60</v>
      </c>
      <c r="AK4">
        <v>19</v>
      </c>
      <c r="AL4">
        <v>5</v>
      </c>
      <c r="AM4">
        <v>6</v>
      </c>
      <c r="AN4">
        <v>5</v>
      </c>
      <c r="AO4">
        <v>9</v>
      </c>
      <c r="AT4" t="s">
        <v>87</v>
      </c>
      <c r="AV4">
        <f>INT(20/4)+1</f>
        <v>6</v>
      </c>
      <c r="AZ4" t="s">
        <v>115</v>
      </c>
      <c r="BD4" s="4" t="s">
        <v>261</v>
      </c>
      <c r="BI4" t="s">
        <v>258</v>
      </c>
      <c r="BM4" s="4" t="s">
        <v>263</v>
      </c>
      <c r="BR4" t="s">
        <v>115</v>
      </c>
      <c r="BS4" t="s">
        <v>116</v>
      </c>
      <c r="BT4" t="s">
        <v>117</v>
      </c>
      <c r="BU4" t="s">
        <v>118</v>
      </c>
    </row>
    <row r="5" spans="2:73" ht="13.5">
      <c r="B5" t="s">
        <v>65</v>
      </c>
      <c r="C5">
        <v>2</v>
      </c>
      <c r="D5">
        <v>450</v>
      </c>
      <c r="E5">
        <v>0</v>
      </c>
      <c r="F5">
        <v>6</v>
      </c>
      <c r="G5">
        <v>6</v>
      </c>
      <c r="H5">
        <f t="shared" si="1"/>
        <v>1</v>
      </c>
      <c r="I5">
        <v>18</v>
      </c>
      <c r="J5">
        <v>3</v>
      </c>
      <c r="K5">
        <v>80</v>
      </c>
      <c r="L5">
        <v>3</v>
      </c>
      <c r="M5">
        <v>1</v>
      </c>
      <c r="N5">
        <v>45</v>
      </c>
      <c r="O5">
        <v>32</v>
      </c>
      <c r="P5">
        <v>1</v>
      </c>
      <c r="Q5">
        <v>16</v>
      </c>
      <c r="R5" t="s">
        <v>15</v>
      </c>
      <c r="S5" t="s">
        <v>15</v>
      </c>
      <c r="T5" t="s">
        <v>15</v>
      </c>
      <c r="U5" t="s">
        <v>15</v>
      </c>
      <c r="V5" t="s">
        <v>17</v>
      </c>
      <c r="W5" t="s">
        <v>72</v>
      </c>
      <c r="X5">
        <v>25</v>
      </c>
      <c r="Y5">
        <v>100</v>
      </c>
      <c r="Z5">
        <v>240</v>
      </c>
      <c r="AA5" t="s">
        <v>15</v>
      </c>
      <c r="AC5">
        <v>2</v>
      </c>
      <c r="AD5">
        <f t="shared" si="0"/>
        <v>120</v>
      </c>
      <c r="AE5">
        <f>SUM(AD$1:AD5)</f>
        <v>233</v>
      </c>
      <c r="AF5">
        <v>204</v>
      </c>
      <c r="AG5">
        <v>4</v>
      </c>
      <c r="AH5">
        <v>105</v>
      </c>
      <c r="AI5">
        <v>99</v>
      </c>
      <c r="AJ5">
        <f t="shared" si="2"/>
        <v>79</v>
      </c>
      <c r="AK5">
        <v>23</v>
      </c>
      <c r="AL5">
        <v>5</v>
      </c>
      <c r="AM5">
        <v>7</v>
      </c>
      <c r="AN5">
        <v>6</v>
      </c>
      <c r="AO5">
        <v>10</v>
      </c>
      <c r="AT5" t="s">
        <v>89</v>
      </c>
      <c r="AV5">
        <f>INT(1/4)+1</f>
        <v>1</v>
      </c>
      <c r="AZ5" t="s">
        <v>243</v>
      </c>
      <c r="BD5" s="4" t="s">
        <v>271</v>
      </c>
      <c r="BI5" t="s">
        <v>257</v>
      </c>
      <c r="BM5" s="4" t="s">
        <v>122</v>
      </c>
      <c r="BR5" t="s">
        <v>119</v>
      </c>
      <c r="BS5" t="s">
        <v>120</v>
      </c>
      <c r="BT5" t="s">
        <v>121</v>
      </c>
      <c r="BU5" t="s">
        <v>122</v>
      </c>
    </row>
    <row r="6" spans="2:73" ht="13.5">
      <c r="B6" t="s">
        <v>55</v>
      </c>
      <c r="C6">
        <v>42</v>
      </c>
      <c r="D6">
        <v>980</v>
      </c>
      <c r="E6">
        <v>0</v>
      </c>
      <c r="F6">
        <v>30</v>
      </c>
      <c r="G6">
        <v>30</v>
      </c>
      <c r="H6">
        <f t="shared" si="1"/>
        <v>4</v>
      </c>
      <c r="I6">
        <v>24</v>
      </c>
      <c r="J6">
        <v>4</v>
      </c>
      <c r="K6">
        <v>60</v>
      </c>
      <c r="L6">
        <v>3</v>
      </c>
      <c r="M6">
        <v>2</v>
      </c>
      <c r="N6">
        <v>10</v>
      </c>
      <c r="O6">
        <v>48</v>
      </c>
      <c r="P6">
        <v>2</v>
      </c>
      <c r="Q6">
        <v>40</v>
      </c>
      <c r="R6" t="s">
        <v>15</v>
      </c>
      <c r="S6" t="s">
        <v>31</v>
      </c>
      <c r="T6" t="s">
        <v>32</v>
      </c>
      <c r="U6" t="s">
        <v>15</v>
      </c>
      <c r="V6" t="s">
        <v>17</v>
      </c>
      <c r="W6" t="s">
        <v>33</v>
      </c>
      <c r="X6">
        <v>25</v>
      </c>
      <c r="Y6">
        <v>1200</v>
      </c>
      <c r="Z6">
        <v>360</v>
      </c>
      <c r="AA6" t="s">
        <v>15</v>
      </c>
      <c r="AC6">
        <v>2</v>
      </c>
      <c r="AD6">
        <f t="shared" si="0"/>
        <v>180</v>
      </c>
      <c r="AE6">
        <f>SUM(AD$1:AD6)</f>
        <v>413</v>
      </c>
      <c r="AF6">
        <v>363</v>
      </c>
      <c r="AG6">
        <v>5</v>
      </c>
      <c r="AH6">
        <v>204</v>
      </c>
      <c r="AI6">
        <v>159</v>
      </c>
      <c r="AJ6">
        <f t="shared" si="2"/>
        <v>102</v>
      </c>
      <c r="AK6">
        <v>25</v>
      </c>
      <c r="AL6">
        <v>5</v>
      </c>
      <c r="AM6">
        <v>7</v>
      </c>
      <c r="AN6">
        <v>6</v>
      </c>
      <c r="AO6">
        <v>10</v>
      </c>
      <c r="AT6" t="s">
        <v>88</v>
      </c>
      <c r="AV6">
        <f>INT(25/4)+1</f>
        <v>7</v>
      </c>
      <c r="AZ6" t="s">
        <v>244</v>
      </c>
      <c r="BD6" s="4" t="s">
        <v>272</v>
      </c>
      <c r="BI6" t="s">
        <v>16</v>
      </c>
      <c r="BM6" s="4" t="s">
        <v>125</v>
      </c>
      <c r="BR6" t="s">
        <v>123</v>
      </c>
      <c r="BS6" t="s">
        <v>124</v>
      </c>
      <c r="BT6" t="s">
        <v>16</v>
      </c>
      <c r="BU6" t="s">
        <v>125</v>
      </c>
    </row>
    <row r="7" spans="2:73" ht="13.5">
      <c r="B7" t="s">
        <v>66</v>
      </c>
      <c r="C7">
        <v>12</v>
      </c>
      <c r="D7">
        <v>1400</v>
      </c>
      <c r="E7">
        <v>0</v>
      </c>
      <c r="F7">
        <v>12</v>
      </c>
      <c r="G7">
        <v>12</v>
      </c>
      <c r="H7">
        <f t="shared" si="1"/>
        <v>1</v>
      </c>
      <c r="I7">
        <v>36</v>
      </c>
      <c r="J7">
        <v>4</v>
      </c>
      <c r="K7">
        <v>60</v>
      </c>
      <c r="L7">
        <v>3</v>
      </c>
      <c r="M7">
        <v>1</v>
      </c>
      <c r="N7">
        <v>35</v>
      </c>
      <c r="O7">
        <v>48</v>
      </c>
      <c r="P7">
        <v>2</v>
      </c>
      <c r="Q7">
        <v>40</v>
      </c>
      <c r="R7" t="s">
        <v>15</v>
      </c>
      <c r="S7" t="s">
        <v>15</v>
      </c>
      <c r="T7" t="s">
        <v>15</v>
      </c>
      <c r="U7" t="s">
        <v>15</v>
      </c>
      <c r="V7" t="s">
        <v>17</v>
      </c>
      <c r="W7" t="s">
        <v>74</v>
      </c>
      <c r="X7">
        <v>30</v>
      </c>
      <c r="Y7">
        <v>1500</v>
      </c>
      <c r="Z7">
        <v>500</v>
      </c>
      <c r="AA7" t="s">
        <v>15</v>
      </c>
      <c r="AC7">
        <v>2</v>
      </c>
      <c r="AD7">
        <f t="shared" si="0"/>
        <v>250</v>
      </c>
      <c r="AE7">
        <f>SUM(AD$1:AD7)</f>
        <v>663</v>
      </c>
      <c r="AF7">
        <v>602</v>
      </c>
      <c r="AG7">
        <v>6</v>
      </c>
      <c r="AH7">
        <v>363</v>
      </c>
      <c r="AI7">
        <v>239</v>
      </c>
      <c r="AJ7">
        <f t="shared" si="2"/>
        <v>127</v>
      </c>
      <c r="AK7">
        <v>28</v>
      </c>
      <c r="AL7">
        <v>5</v>
      </c>
      <c r="AM7">
        <v>8</v>
      </c>
      <c r="AN7">
        <v>7</v>
      </c>
      <c r="AO7">
        <v>11</v>
      </c>
      <c r="AT7" t="s">
        <v>90</v>
      </c>
      <c r="AV7">
        <f>INT(25/4)+1</f>
        <v>7</v>
      </c>
      <c r="AZ7" t="s">
        <v>126</v>
      </c>
      <c r="BD7" s="4" t="s">
        <v>273</v>
      </c>
      <c r="BI7" t="s">
        <v>256</v>
      </c>
      <c r="BM7" s="4" t="s">
        <v>264</v>
      </c>
      <c r="BR7" t="s">
        <v>126</v>
      </c>
      <c r="BS7" t="s">
        <v>127</v>
      </c>
      <c r="BT7" t="s">
        <v>128</v>
      </c>
      <c r="BU7" t="s">
        <v>129</v>
      </c>
    </row>
    <row r="8" spans="2:73" ht="13.5" customHeight="1">
      <c r="B8" t="s">
        <v>56</v>
      </c>
      <c r="C8">
        <v>19</v>
      </c>
      <c r="D8">
        <v>2100</v>
      </c>
      <c r="E8">
        <v>0</v>
      </c>
      <c r="F8">
        <v>24</v>
      </c>
      <c r="G8">
        <v>24</v>
      </c>
      <c r="H8">
        <f t="shared" si="1"/>
        <v>3</v>
      </c>
      <c r="I8">
        <v>39</v>
      </c>
      <c r="J8">
        <v>4</v>
      </c>
      <c r="K8">
        <v>90</v>
      </c>
      <c r="L8">
        <v>3</v>
      </c>
      <c r="M8">
        <v>2</v>
      </c>
      <c r="N8">
        <v>10</v>
      </c>
      <c r="O8">
        <v>48</v>
      </c>
      <c r="P8">
        <v>2</v>
      </c>
      <c r="Q8">
        <v>40</v>
      </c>
      <c r="R8" t="s">
        <v>34</v>
      </c>
      <c r="S8" t="s">
        <v>15</v>
      </c>
      <c r="T8" t="s">
        <v>35</v>
      </c>
      <c r="U8" t="s">
        <v>30</v>
      </c>
      <c r="V8" t="s">
        <v>17</v>
      </c>
      <c r="W8" t="s">
        <v>73</v>
      </c>
      <c r="X8">
        <v>30</v>
      </c>
      <c r="Y8">
        <v>1800</v>
      </c>
      <c r="Z8">
        <v>700</v>
      </c>
      <c r="AA8" t="s">
        <v>15</v>
      </c>
      <c r="AC8">
        <v>1</v>
      </c>
      <c r="AD8">
        <f t="shared" si="0"/>
        <v>700</v>
      </c>
      <c r="AE8">
        <f>SUM(AD$1:AD8)</f>
        <v>1363</v>
      </c>
      <c r="AF8">
        <v>945</v>
      </c>
      <c r="AG8">
        <v>7</v>
      </c>
      <c r="AH8">
        <v>602</v>
      </c>
      <c r="AI8">
        <v>343</v>
      </c>
      <c r="AJ8">
        <f t="shared" si="2"/>
        <v>155</v>
      </c>
      <c r="AK8">
        <v>32</v>
      </c>
      <c r="AL8">
        <v>5</v>
      </c>
      <c r="AM8">
        <v>8</v>
      </c>
      <c r="AN8">
        <v>7</v>
      </c>
      <c r="AO8">
        <v>12</v>
      </c>
      <c r="AT8" t="s">
        <v>91</v>
      </c>
      <c r="AV8">
        <f>INT(30/4)+1</f>
        <v>8</v>
      </c>
      <c r="AZ8" t="s">
        <v>245</v>
      </c>
      <c r="BD8" s="4" t="s">
        <v>274</v>
      </c>
      <c r="BI8" t="s">
        <v>255</v>
      </c>
      <c r="BM8" s="4" t="s">
        <v>265</v>
      </c>
      <c r="BR8" t="s">
        <v>130</v>
      </c>
      <c r="BS8" t="s">
        <v>131</v>
      </c>
      <c r="BT8" t="s">
        <v>132</v>
      </c>
      <c r="BU8" t="s">
        <v>133</v>
      </c>
    </row>
    <row r="9" spans="2:73" ht="13.5" customHeight="1">
      <c r="B9" t="s">
        <v>67</v>
      </c>
      <c r="C9">
        <v>12</v>
      </c>
      <c r="D9">
        <v>1600</v>
      </c>
      <c r="E9">
        <v>0</v>
      </c>
      <c r="F9">
        <v>30</v>
      </c>
      <c r="G9">
        <v>30</v>
      </c>
      <c r="H9">
        <f t="shared" si="1"/>
        <v>2</v>
      </c>
      <c r="I9">
        <v>40</v>
      </c>
      <c r="J9">
        <v>5</v>
      </c>
      <c r="K9">
        <v>60</v>
      </c>
      <c r="L9">
        <v>11</v>
      </c>
      <c r="M9">
        <v>4</v>
      </c>
      <c r="N9">
        <v>60</v>
      </c>
      <c r="O9">
        <v>5</v>
      </c>
      <c r="P9">
        <v>2</v>
      </c>
      <c r="Q9">
        <v>25</v>
      </c>
      <c r="R9" t="s">
        <v>15</v>
      </c>
      <c r="S9" t="s">
        <v>15</v>
      </c>
      <c r="T9" t="s">
        <v>37</v>
      </c>
      <c r="U9" t="s">
        <v>36</v>
      </c>
      <c r="V9" t="s">
        <v>17</v>
      </c>
      <c r="W9" s="3" t="s">
        <v>75</v>
      </c>
      <c r="X9">
        <v>35</v>
      </c>
      <c r="Y9">
        <v>2100</v>
      </c>
      <c r="Z9">
        <v>1040</v>
      </c>
      <c r="AA9" t="s">
        <v>15</v>
      </c>
      <c r="AC9">
        <v>1</v>
      </c>
      <c r="AD9">
        <f t="shared" si="0"/>
        <v>1040</v>
      </c>
      <c r="AE9">
        <f>SUM(AD$1:AD9)</f>
        <v>2403</v>
      </c>
      <c r="AF9">
        <v>1418</v>
      </c>
      <c r="AG9">
        <v>8</v>
      </c>
      <c r="AH9">
        <v>945</v>
      </c>
      <c r="AI9">
        <v>473</v>
      </c>
      <c r="AJ9">
        <f t="shared" si="2"/>
        <v>187</v>
      </c>
      <c r="AK9">
        <v>34</v>
      </c>
      <c r="AL9">
        <v>5</v>
      </c>
      <c r="AM9">
        <v>9</v>
      </c>
      <c r="AN9">
        <v>8</v>
      </c>
      <c r="AO9">
        <v>12</v>
      </c>
      <c r="AT9" t="s">
        <v>92</v>
      </c>
      <c r="AV9">
        <f>INT(30/4)+1</f>
        <v>8</v>
      </c>
      <c r="AZ9" t="s">
        <v>134</v>
      </c>
      <c r="BD9" s="4" t="s">
        <v>275</v>
      </c>
      <c r="BI9" t="s">
        <v>254</v>
      </c>
      <c r="BM9" s="4" t="s">
        <v>266</v>
      </c>
      <c r="BR9" t="s">
        <v>134</v>
      </c>
      <c r="BS9" t="s">
        <v>135</v>
      </c>
      <c r="BT9" t="s">
        <v>136</v>
      </c>
      <c r="BU9" t="s">
        <v>137</v>
      </c>
    </row>
    <row r="10" spans="2:73" ht="13.5">
      <c r="B10" t="s">
        <v>5</v>
      </c>
      <c r="C10">
        <v>22</v>
      </c>
      <c r="D10">
        <v>1950</v>
      </c>
      <c r="E10">
        <v>0</v>
      </c>
      <c r="F10">
        <v>36</v>
      </c>
      <c r="G10">
        <v>36</v>
      </c>
      <c r="H10">
        <f t="shared" si="1"/>
        <v>4</v>
      </c>
      <c r="I10">
        <v>50</v>
      </c>
      <c r="J10">
        <v>5</v>
      </c>
      <c r="K10">
        <v>70</v>
      </c>
      <c r="L10">
        <v>5</v>
      </c>
      <c r="M10">
        <v>2</v>
      </c>
      <c r="N10">
        <v>50</v>
      </c>
      <c r="O10">
        <v>40</v>
      </c>
      <c r="P10">
        <v>1</v>
      </c>
      <c r="Q10">
        <v>32</v>
      </c>
      <c r="R10" t="s">
        <v>15</v>
      </c>
      <c r="S10" t="s">
        <v>15</v>
      </c>
      <c r="T10" t="s">
        <v>15</v>
      </c>
      <c r="U10" t="s">
        <v>15</v>
      </c>
      <c r="V10" t="s">
        <v>17</v>
      </c>
      <c r="W10" t="s">
        <v>76</v>
      </c>
      <c r="X10">
        <v>35</v>
      </c>
      <c r="Y10">
        <v>2500</v>
      </c>
      <c r="Z10">
        <v>1320</v>
      </c>
      <c r="AA10" t="s">
        <v>15</v>
      </c>
      <c r="AC10">
        <v>2</v>
      </c>
      <c r="AD10">
        <f t="shared" si="0"/>
        <v>660</v>
      </c>
      <c r="AE10">
        <f>SUM(AD$1:AD10)</f>
        <v>3063</v>
      </c>
      <c r="AF10">
        <v>2049</v>
      </c>
      <c r="AG10">
        <v>9</v>
      </c>
      <c r="AH10">
        <v>1418</v>
      </c>
      <c r="AI10">
        <v>631</v>
      </c>
      <c r="AJ10">
        <f t="shared" si="2"/>
        <v>221</v>
      </c>
      <c r="AK10">
        <v>37</v>
      </c>
      <c r="AL10">
        <v>5</v>
      </c>
      <c r="AM10">
        <v>9</v>
      </c>
      <c r="AN10">
        <v>8</v>
      </c>
      <c r="AO10">
        <v>13</v>
      </c>
      <c r="AT10" t="s">
        <v>93</v>
      </c>
      <c r="AV10">
        <f>INT(35/4)+1</f>
        <v>9</v>
      </c>
      <c r="AZ10" t="s">
        <v>246</v>
      </c>
      <c r="BD10" s="4" t="s">
        <v>139</v>
      </c>
      <c r="BI10" t="s">
        <v>253</v>
      </c>
      <c r="BM10" s="4" t="s">
        <v>267</v>
      </c>
      <c r="BR10" t="s">
        <v>138</v>
      </c>
      <c r="BS10" t="s">
        <v>139</v>
      </c>
      <c r="BT10" t="s">
        <v>140</v>
      </c>
      <c r="BU10" t="s">
        <v>141</v>
      </c>
    </row>
    <row r="11" spans="2:73" ht="13.5">
      <c r="B11" t="s">
        <v>57</v>
      </c>
      <c r="C11">
        <v>1</v>
      </c>
      <c r="D11">
        <v>5</v>
      </c>
      <c r="E11">
        <v>0</v>
      </c>
      <c r="F11">
        <v>0</v>
      </c>
      <c r="G11">
        <v>0</v>
      </c>
      <c r="H11">
        <f t="shared" si="1"/>
        <v>1</v>
      </c>
      <c r="I11">
        <v>5</v>
      </c>
      <c r="J11">
        <v>3</v>
      </c>
      <c r="K11">
        <v>60</v>
      </c>
      <c r="L11">
        <v>1</v>
      </c>
      <c r="M11">
        <v>0</v>
      </c>
      <c r="N11">
        <v>10</v>
      </c>
      <c r="O11">
        <v>1</v>
      </c>
      <c r="P11">
        <v>0</v>
      </c>
      <c r="Q11">
        <v>10</v>
      </c>
      <c r="R11" t="s">
        <v>15</v>
      </c>
      <c r="S11" t="s">
        <v>15</v>
      </c>
      <c r="T11" t="s">
        <v>15</v>
      </c>
      <c r="U11" t="s">
        <v>15</v>
      </c>
      <c r="V11" t="s">
        <v>15</v>
      </c>
      <c r="W11" t="s">
        <v>38</v>
      </c>
      <c r="X11">
        <f>8*1</f>
        <v>8</v>
      </c>
      <c r="Y11">
        <f>8*3</f>
        <v>24</v>
      </c>
      <c r="Z11">
        <f>8*16</f>
        <v>128</v>
      </c>
      <c r="AA11">
        <v>1</v>
      </c>
      <c r="AC11">
        <v>4</v>
      </c>
      <c r="AD11">
        <f t="shared" si="0"/>
        <v>32</v>
      </c>
      <c r="AE11">
        <f>SUM(AD$1:AD11)</f>
        <v>3095</v>
      </c>
      <c r="AF11">
        <v>2870</v>
      </c>
      <c r="AG11">
        <v>10</v>
      </c>
      <c r="AH11">
        <v>2049</v>
      </c>
      <c r="AI11">
        <v>821</v>
      </c>
      <c r="AJ11">
        <f t="shared" si="2"/>
        <v>258</v>
      </c>
      <c r="AK11">
        <v>45</v>
      </c>
      <c r="AL11">
        <v>6</v>
      </c>
      <c r="AM11">
        <v>10</v>
      </c>
      <c r="AN11">
        <v>9</v>
      </c>
      <c r="AO11">
        <v>14</v>
      </c>
      <c r="AP11">
        <v>13</v>
      </c>
      <c r="AQ11">
        <v>17</v>
      </c>
      <c r="AT11" t="s">
        <v>94</v>
      </c>
      <c r="AV11">
        <f>INT(35/4)+1</f>
        <v>9</v>
      </c>
      <c r="AZ11" t="s">
        <v>247</v>
      </c>
      <c r="BD11" s="4" t="s">
        <v>276</v>
      </c>
      <c r="BI11" t="s">
        <v>252</v>
      </c>
      <c r="BM11" s="4" t="s">
        <v>268</v>
      </c>
      <c r="BR11" t="s">
        <v>142</v>
      </c>
      <c r="BS11" t="s">
        <v>143</v>
      </c>
      <c r="BT11" t="s">
        <v>144</v>
      </c>
      <c r="BU11" t="s">
        <v>145</v>
      </c>
    </row>
    <row r="12" spans="2:73" ht="13.5">
      <c r="B12" t="s">
        <v>58</v>
      </c>
      <c r="C12">
        <v>30</v>
      </c>
      <c r="D12">
        <v>2250</v>
      </c>
      <c r="E12">
        <v>0</v>
      </c>
      <c r="F12">
        <v>48</v>
      </c>
      <c r="G12">
        <v>48</v>
      </c>
      <c r="H12">
        <f t="shared" si="1"/>
        <v>5</v>
      </c>
      <c r="I12">
        <v>60</v>
      </c>
      <c r="J12">
        <v>5</v>
      </c>
      <c r="K12">
        <v>80</v>
      </c>
      <c r="L12">
        <v>7</v>
      </c>
      <c r="M12">
        <v>3</v>
      </c>
      <c r="N12">
        <v>30</v>
      </c>
      <c r="O12">
        <v>80</v>
      </c>
      <c r="P12">
        <v>3</v>
      </c>
      <c r="Q12">
        <v>48</v>
      </c>
      <c r="R12" t="s">
        <v>15</v>
      </c>
      <c r="S12" t="s">
        <v>15</v>
      </c>
      <c r="T12" t="s">
        <v>15</v>
      </c>
      <c r="U12" t="s">
        <v>15</v>
      </c>
      <c r="V12" t="s">
        <v>17</v>
      </c>
      <c r="W12" t="s">
        <v>76</v>
      </c>
      <c r="X12">
        <v>40</v>
      </c>
      <c r="Y12">
        <v>3300</v>
      </c>
      <c r="Z12">
        <v>1640</v>
      </c>
      <c r="AA12" t="s">
        <v>15</v>
      </c>
      <c r="AC12">
        <v>2</v>
      </c>
      <c r="AD12">
        <f t="shared" si="0"/>
        <v>820</v>
      </c>
      <c r="AE12">
        <f>SUM(AD$1:AD12)</f>
        <v>3915</v>
      </c>
      <c r="AF12">
        <v>3914</v>
      </c>
      <c r="AG12">
        <v>11</v>
      </c>
      <c r="AH12">
        <v>2870</v>
      </c>
      <c r="AI12">
        <v>1044</v>
      </c>
      <c r="AJ12">
        <f t="shared" si="2"/>
        <v>303</v>
      </c>
      <c r="AK12">
        <v>49</v>
      </c>
      <c r="AL12">
        <v>6</v>
      </c>
      <c r="AM12">
        <v>10</v>
      </c>
      <c r="AN12">
        <v>9</v>
      </c>
      <c r="AO12">
        <v>14</v>
      </c>
      <c r="AP12">
        <v>14</v>
      </c>
      <c r="AQ12">
        <v>18</v>
      </c>
      <c r="AT12" t="s">
        <v>95</v>
      </c>
      <c r="AV12">
        <f>INT(8/4)+1</f>
        <v>3</v>
      </c>
      <c r="AZ12" t="s">
        <v>248</v>
      </c>
      <c r="BD12" s="4" t="s">
        <v>277</v>
      </c>
      <c r="BI12" t="s">
        <v>251</v>
      </c>
      <c r="BM12" s="4" t="s">
        <v>269</v>
      </c>
      <c r="BR12" t="s">
        <v>146</v>
      </c>
      <c r="BS12" t="s">
        <v>147</v>
      </c>
      <c r="BT12" t="s">
        <v>148</v>
      </c>
      <c r="BU12" t="s">
        <v>149</v>
      </c>
    </row>
    <row r="13" spans="2:73" ht="13.5">
      <c r="B13" t="s">
        <v>51</v>
      </c>
      <c r="C13">
        <v>32</v>
      </c>
      <c r="D13">
        <v>285</v>
      </c>
      <c r="E13">
        <v>0</v>
      </c>
      <c r="F13">
        <v>0</v>
      </c>
      <c r="G13">
        <v>0</v>
      </c>
      <c r="H13">
        <f t="shared" si="1"/>
        <v>3</v>
      </c>
      <c r="I13">
        <v>46</v>
      </c>
      <c r="J13">
        <v>5</v>
      </c>
      <c r="K13">
        <v>90</v>
      </c>
      <c r="L13">
        <v>4</v>
      </c>
      <c r="M13">
        <v>2</v>
      </c>
      <c r="N13">
        <v>20</v>
      </c>
      <c r="O13">
        <v>2</v>
      </c>
      <c r="P13">
        <v>1</v>
      </c>
      <c r="Q13">
        <v>25</v>
      </c>
      <c r="R13" t="s">
        <v>15</v>
      </c>
      <c r="S13" t="s">
        <v>39</v>
      </c>
      <c r="T13" t="s">
        <v>15</v>
      </c>
      <c r="U13" t="s">
        <v>15</v>
      </c>
      <c r="V13" t="s">
        <v>15</v>
      </c>
      <c r="X13">
        <f>4*3</f>
        <v>12</v>
      </c>
      <c r="Y13">
        <f>4*350</f>
        <v>1400</v>
      </c>
      <c r="Z13">
        <f>4*600</f>
        <v>2400</v>
      </c>
      <c r="AA13" t="s">
        <v>15</v>
      </c>
      <c r="AC13">
        <v>2</v>
      </c>
      <c r="AD13">
        <f>INT(Z13/AC13)</f>
        <v>1200</v>
      </c>
      <c r="AE13">
        <f>SUM(AD$1:AD13)</f>
        <v>5115</v>
      </c>
      <c r="AF13">
        <v>5218</v>
      </c>
      <c r="AG13">
        <v>12</v>
      </c>
      <c r="AH13">
        <v>3914</v>
      </c>
      <c r="AI13">
        <v>1304</v>
      </c>
      <c r="AJ13">
        <f t="shared" si="2"/>
        <v>352</v>
      </c>
      <c r="AK13">
        <v>51</v>
      </c>
      <c r="AL13">
        <v>6</v>
      </c>
      <c r="AM13">
        <v>10</v>
      </c>
      <c r="AN13">
        <v>10</v>
      </c>
      <c r="AO13">
        <v>15</v>
      </c>
      <c r="AP13">
        <v>14</v>
      </c>
      <c r="AQ13">
        <v>18</v>
      </c>
      <c r="AT13" t="s">
        <v>96</v>
      </c>
      <c r="AV13">
        <f>INT(40/4)+1</f>
        <v>11</v>
      </c>
      <c r="AZ13" t="s">
        <v>249</v>
      </c>
      <c r="BD13" s="4" t="s">
        <v>278</v>
      </c>
      <c r="BI13" t="s">
        <v>250</v>
      </c>
      <c r="BM13" s="4" t="s">
        <v>270</v>
      </c>
      <c r="BR13" t="s">
        <v>150</v>
      </c>
      <c r="BS13" t="s">
        <v>151</v>
      </c>
      <c r="BT13" t="s">
        <v>152</v>
      </c>
      <c r="BU13" t="s">
        <v>153</v>
      </c>
    </row>
    <row r="14" spans="2:68" ht="13.5">
      <c r="B14" t="s">
        <v>52</v>
      </c>
      <c r="C14">
        <v>30</v>
      </c>
      <c r="D14">
        <v>5000</v>
      </c>
      <c r="E14">
        <v>0</v>
      </c>
      <c r="F14">
        <v>54</v>
      </c>
      <c r="G14">
        <v>54</v>
      </c>
      <c r="H14">
        <f t="shared" si="1"/>
        <v>5</v>
      </c>
      <c r="I14">
        <v>107</v>
      </c>
      <c r="J14">
        <v>7</v>
      </c>
      <c r="K14">
        <v>70</v>
      </c>
      <c r="L14">
        <v>9</v>
      </c>
      <c r="M14">
        <v>3</v>
      </c>
      <c r="N14">
        <v>60</v>
      </c>
      <c r="O14">
        <v>80</v>
      </c>
      <c r="P14">
        <v>3</v>
      </c>
      <c r="Q14">
        <v>48</v>
      </c>
      <c r="R14" t="s">
        <v>39</v>
      </c>
      <c r="S14" t="s">
        <v>15</v>
      </c>
      <c r="T14" t="s">
        <v>15</v>
      </c>
      <c r="U14" t="s">
        <v>40</v>
      </c>
      <c r="V14" t="s">
        <v>17</v>
      </c>
      <c r="W14" t="s">
        <v>77</v>
      </c>
      <c r="X14">
        <v>240</v>
      </c>
      <c r="Y14">
        <v>3400</v>
      </c>
      <c r="Z14">
        <v>2200</v>
      </c>
      <c r="AA14" t="s">
        <v>15</v>
      </c>
      <c r="AC14">
        <v>1</v>
      </c>
      <c r="AD14">
        <f>INT(Z14/AC14)</f>
        <v>2200</v>
      </c>
      <c r="AE14">
        <f>SUM(AD$1:AD14)</f>
        <v>7315</v>
      </c>
      <c r="AF14">
        <v>6819</v>
      </c>
      <c r="AG14">
        <v>13</v>
      </c>
      <c r="AH14">
        <v>5218</v>
      </c>
      <c r="AI14">
        <v>1601</v>
      </c>
      <c r="AJ14">
        <f t="shared" si="2"/>
        <v>403</v>
      </c>
      <c r="AK14">
        <v>54</v>
      </c>
      <c r="AL14">
        <v>6</v>
      </c>
      <c r="AM14">
        <v>11</v>
      </c>
      <c r="AN14">
        <v>10</v>
      </c>
      <c r="AO14">
        <v>16</v>
      </c>
      <c r="AP14">
        <v>14</v>
      </c>
      <c r="AQ14">
        <v>19</v>
      </c>
      <c r="AT14" t="s">
        <v>97</v>
      </c>
      <c r="AV14">
        <f>INT(3*4/4)+1</f>
        <v>4</v>
      </c>
      <c r="BA14" t="s">
        <v>240</v>
      </c>
      <c r="BP14" t="s">
        <v>241</v>
      </c>
    </row>
    <row r="15" spans="2:68" ht="13.5">
      <c r="B15" t="s">
        <v>59</v>
      </c>
      <c r="C15">
        <v>64</v>
      </c>
      <c r="D15">
        <v>6500</v>
      </c>
      <c r="E15">
        <v>64</v>
      </c>
      <c r="F15">
        <v>0</v>
      </c>
      <c r="G15">
        <v>0</v>
      </c>
      <c r="H15">
        <f t="shared" si="1"/>
        <v>7</v>
      </c>
      <c r="I15">
        <v>150</v>
      </c>
      <c r="J15">
        <v>10</v>
      </c>
      <c r="K15">
        <v>90</v>
      </c>
      <c r="L15">
        <v>9</v>
      </c>
      <c r="M15">
        <v>3</v>
      </c>
      <c r="N15">
        <v>60</v>
      </c>
      <c r="O15">
        <v>4</v>
      </c>
      <c r="P15">
        <v>2</v>
      </c>
      <c r="Q15">
        <v>20</v>
      </c>
      <c r="R15" t="s">
        <v>15</v>
      </c>
      <c r="S15" t="s">
        <v>15</v>
      </c>
      <c r="T15" t="s">
        <v>15</v>
      </c>
      <c r="U15" t="s">
        <v>15</v>
      </c>
      <c r="V15" t="s">
        <v>17</v>
      </c>
      <c r="X15">
        <v>6</v>
      </c>
      <c r="Y15">
        <v>4900</v>
      </c>
      <c r="Z15">
        <v>4800</v>
      </c>
      <c r="AA15" t="s">
        <v>15</v>
      </c>
      <c r="AC15">
        <v>2</v>
      </c>
      <c r="AD15">
        <f>INT(Z15/AC15)</f>
        <v>2400</v>
      </c>
      <c r="AE15">
        <f>SUM(AD$1:AD15)</f>
        <v>9715</v>
      </c>
      <c r="AF15">
        <v>8759</v>
      </c>
      <c r="AG15">
        <v>14</v>
      </c>
      <c r="AH15">
        <v>6819</v>
      </c>
      <c r="AI15">
        <v>1940</v>
      </c>
      <c r="AJ15">
        <f t="shared" si="2"/>
        <v>457</v>
      </c>
      <c r="AK15">
        <v>58</v>
      </c>
      <c r="AL15">
        <v>6</v>
      </c>
      <c r="AM15">
        <v>11</v>
      </c>
      <c r="AN15">
        <v>11</v>
      </c>
      <c r="AO15">
        <v>16</v>
      </c>
      <c r="AP15">
        <v>15</v>
      </c>
      <c r="AQ15">
        <v>20</v>
      </c>
      <c r="AT15" t="s">
        <v>98</v>
      </c>
      <c r="AV15">
        <f>INT(240/4)+1</f>
        <v>61</v>
      </c>
      <c r="AZ15" t="s">
        <v>239</v>
      </c>
      <c r="BA15">
        <v>-8</v>
      </c>
      <c r="BB15">
        <v>-7</v>
      </c>
      <c r="BC15">
        <v>-6</v>
      </c>
      <c r="BD15">
        <v>-5</v>
      </c>
      <c r="BE15">
        <v>-4</v>
      </c>
      <c r="BF15">
        <v>-3</v>
      </c>
      <c r="BG15">
        <v>-2</v>
      </c>
      <c r="BH15">
        <v>-1</v>
      </c>
      <c r="BI15">
        <v>0</v>
      </c>
      <c r="BJ15">
        <v>1</v>
      </c>
      <c r="BK15">
        <v>2</v>
      </c>
      <c r="BL15">
        <v>3</v>
      </c>
      <c r="BM15">
        <v>4</v>
      </c>
      <c r="BN15">
        <v>5</v>
      </c>
      <c r="BO15">
        <v>6</v>
      </c>
      <c r="BP15">
        <v>7</v>
      </c>
    </row>
    <row r="16" spans="2:70" ht="13.5">
      <c r="B16" t="s">
        <v>60</v>
      </c>
      <c r="C16">
        <v>30</v>
      </c>
      <c r="D16">
        <v>4500</v>
      </c>
      <c r="E16">
        <v>37</v>
      </c>
      <c r="F16">
        <v>42</v>
      </c>
      <c r="G16">
        <v>54</v>
      </c>
      <c r="H16">
        <f t="shared" si="1"/>
        <v>5</v>
      </c>
      <c r="I16">
        <v>110</v>
      </c>
      <c r="J16">
        <v>8</v>
      </c>
      <c r="K16">
        <v>80</v>
      </c>
      <c r="L16">
        <v>10</v>
      </c>
      <c r="M16">
        <v>4</v>
      </c>
      <c r="N16">
        <v>40</v>
      </c>
      <c r="O16">
        <v>48</v>
      </c>
      <c r="P16">
        <v>2</v>
      </c>
      <c r="Q16">
        <v>40</v>
      </c>
      <c r="R16" t="s">
        <v>15</v>
      </c>
      <c r="S16" t="s">
        <v>15</v>
      </c>
      <c r="T16" t="s">
        <v>17</v>
      </c>
      <c r="U16" t="s">
        <v>15</v>
      </c>
      <c r="V16" t="s">
        <v>17</v>
      </c>
      <c r="W16" t="s">
        <v>78</v>
      </c>
      <c r="X16">
        <v>45</v>
      </c>
      <c r="Y16">
        <v>4000</v>
      </c>
      <c r="Z16">
        <v>3400</v>
      </c>
      <c r="AA16" t="s">
        <v>15</v>
      </c>
      <c r="AC16">
        <v>2</v>
      </c>
      <c r="AD16">
        <f>INT(Z16/AC16)</f>
        <v>1700</v>
      </c>
      <c r="AE16">
        <f>SUM(AD$1:AD16)</f>
        <v>11415</v>
      </c>
      <c r="AF16">
        <v>11080</v>
      </c>
      <c r="AG16">
        <v>15</v>
      </c>
      <c r="AH16">
        <v>8759</v>
      </c>
      <c r="AI16">
        <v>2321</v>
      </c>
      <c r="AJ16">
        <f t="shared" si="2"/>
        <v>515</v>
      </c>
      <c r="AK16">
        <v>76</v>
      </c>
      <c r="AL16">
        <v>6</v>
      </c>
      <c r="AM16">
        <v>12</v>
      </c>
      <c r="AN16">
        <v>11</v>
      </c>
      <c r="AO16">
        <v>17</v>
      </c>
      <c r="AP16">
        <v>15</v>
      </c>
      <c r="AQ16">
        <v>20</v>
      </c>
      <c r="AR16">
        <v>16</v>
      </c>
      <c r="AS16">
        <v>31</v>
      </c>
      <c r="AT16" t="s">
        <v>106</v>
      </c>
      <c r="AV16">
        <f>INT(6/4)+1</f>
        <v>2</v>
      </c>
      <c r="AZ16">
        <v>-8</v>
      </c>
      <c r="BA16" t="s">
        <v>230</v>
      </c>
      <c r="BR16" t="s">
        <v>154</v>
      </c>
    </row>
    <row r="17" spans="2:70" ht="13.5">
      <c r="B17" t="s">
        <v>61</v>
      </c>
      <c r="C17">
        <v>30</v>
      </c>
      <c r="D17">
        <v>4500</v>
      </c>
      <c r="E17">
        <v>32</v>
      </c>
      <c r="F17">
        <v>48</v>
      </c>
      <c r="G17">
        <v>42</v>
      </c>
      <c r="H17">
        <f t="shared" si="1"/>
        <v>6</v>
      </c>
      <c r="I17">
        <v>110</v>
      </c>
      <c r="J17">
        <v>8</v>
      </c>
      <c r="K17">
        <v>80</v>
      </c>
      <c r="L17">
        <v>10</v>
      </c>
      <c r="M17">
        <v>4</v>
      </c>
      <c r="N17">
        <v>40</v>
      </c>
      <c r="O17">
        <v>48</v>
      </c>
      <c r="P17">
        <v>2</v>
      </c>
      <c r="Q17">
        <v>40</v>
      </c>
      <c r="R17" t="s">
        <v>15</v>
      </c>
      <c r="S17" t="s">
        <v>15</v>
      </c>
      <c r="T17" t="s">
        <v>17</v>
      </c>
      <c r="U17" t="s">
        <v>15</v>
      </c>
      <c r="V17" t="s">
        <v>17</v>
      </c>
      <c r="W17" t="s">
        <v>79</v>
      </c>
      <c r="X17">
        <v>50</v>
      </c>
      <c r="Y17">
        <v>4200</v>
      </c>
      <c r="Z17">
        <v>4000</v>
      </c>
      <c r="AA17" t="s">
        <v>15</v>
      </c>
      <c r="AC17">
        <v>1</v>
      </c>
      <c r="AD17">
        <f>INT(Z17/AC17)</f>
        <v>4000</v>
      </c>
      <c r="AE17">
        <f>SUM(AD$1:AD17)</f>
        <v>15415</v>
      </c>
      <c r="AF17">
        <v>13827</v>
      </c>
      <c r="AG17">
        <v>16</v>
      </c>
      <c r="AH17">
        <v>11080</v>
      </c>
      <c r="AI17">
        <v>2747</v>
      </c>
      <c r="AJ17">
        <f t="shared" si="2"/>
        <v>591</v>
      </c>
      <c r="AK17">
        <v>80</v>
      </c>
      <c r="AL17">
        <v>6</v>
      </c>
      <c r="AM17">
        <v>12</v>
      </c>
      <c r="AN17">
        <v>11</v>
      </c>
      <c r="AO17">
        <v>18</v>
      </c>
      <c r="AP17">
        <v>16</v>
      </c>
      <c r="AQ17">
        <v>21</v>
      </c>
      <c r="AR17">
        <v>16</v>
      </c>
      <c r="AS17">
        <v>32</v>
      </c>
      <c r="AT17" t="s">
        <v>104</v>
      </c>
      <c r="AV17">
        <f>INT(45/4)+1</f>
        <v>12</v>
      </c>
      <c r="AZ17">
        <v>-7</v>
      </c>
      <c r="BR17" t="s">
        <v>155</v>
      </c>
    </row>
    <row r="18" spans="2:70" ht="13.5">
      <c r="B18" t="s">
        <v>68</v>
      </c>
      <c r="C18">
        <v>112</v>
      </c>
      <c r="D18">
        <v>21000</v>
      </c>
      <c r="E18">
        <v>96</v>
      </c>
      <c r="F18">
        <v>72</v>
      </c>
      <c r="G18">
        <v>72</v>
      </c>
      <c r="H18">
        <f t="shared" si="1"/>
        <v>15</v>
      </c>
      <c r="I18">
        <v>175</v>
      </c>
      <c r="J18">
        <v>11</v>
      </c>
      <c r="K18">
        <v>90</v>
      </c>
      <c r="L18">
        <v>11</v>
      </c>
      <c r="M18">
        <v>5</v>
      </c>
      <c r="N18">
        <v>30</v>
      </c>
      <c r="O18">
        <v>48</v>
      </c>
      <c r="P18">
        <v>2</v>
      </c>
      <c r="Q18">
        <v>40</v>
      </c>
      <c r="R18" t="s">
        <v>15</v>
      </c>
      <c r="S18" t="s">
        <v>15</v>
      </c>
      <c r="T18" t="s">
        <v>17</v>
      </c>
      <c r="U18" t="s">
        <v>15</v>
      </c>
      <c r="V18" t="s">
        <v>17</v>
      </c>
      <c r="W18" t="s">
        <v>80</v>
      </c>
      <c r="X18" t="s">
        <v>41</v>
      </c>
      <c r="Y18" t="s">
        <v>4</v>
      </c>
      <c r="Z18" t="s">
        <v>4</v>
      </c>
      <c r="AA18" t="s">
        <v>15</v>
      </c>
      <c r="AC18" t="s">
        <v>64</v>
      </c>
      <c r="AE18">
        <f>SUM(AD$1:AD18)</f>
        <v>15415</v>
      </c>
      <c r="AG18">
        <v>17</v>
      </c>
      <c r="AH18">
        <v>13827</v>
      </c>
      <c r="AI18">
        <v>3222</v>
      </c>
      <c r="AJ18">
        <f t="shared" si="2"/>
        <v>671</v>
      </c>
      <c r="AK18">
        <v>83</v>
      </c>
      <c r="AL18">
        <v>6</v>
      </c>
      <c r="AM18">
        <v>13</v>
      </c>
      <c r="AN18">
        <v>12</v>
      </c>
      <c r="AO18">
        <v>18</v>
      </c>
      <c r="AP18">
        <v>16</v>
      </c>
      <c r="AQ18">
        <v>22</v>
      </c>
      <c r="AR18">
        <v>17</v>
      </c>
      <c r="AS18">
        <v>33</v>
      </c>
      <c r="AT18" t="s">
        <v>103</v>
      </c>
      <c r="AV18">
        <f>INT(50/4)+1</f>
        <v>13</v>
      </c>
      <c r="AZ18">
        <v>-6</v>
      </c>
      <c r="BI18" t="s">
        <v>40</v>
      </c>
      <c r="BR18" t="s">
        <v>156</v>
      </c>
    </row>
    <row r="19" spans="2:70" ht="13.5">
      <c r="B19" t="s">
        <v>42</v>
      </c>
      <c r="C19">
        <v>85</v>
      </c>
      <c r="D19">
        <v>23000</v>
      </c>
      <c r="E19">
        <v>32</v>
      </c>
      <c r="F19">
        <v>90</v>
      </c>
      <c r="G19">
        <v>90</v>
      </c>
      <c r="H19">
        <f t="shared" si="1"/>
        <v>12</v>
      </c>
      <c r="I19">
        <v>40</v>
      </c>
      <c r="J19">
        <v>1</v>
      </c>
      <c r="K19">
        <v>32</v>
      </c>
      <c r="L19">
        <v>11</v>
      </c>
      <c r="M19">
        <v>5</v>
      </c>
      <c r="N19">
        <v>40</v>
      </c>
      <c r="O19">
        <v>96</v>
      </c>
      <c r="P19">
        <v>5</v>
      </c>
      <c r="Q19">
        <v>56</v>
      </c>
      <c r="R19" t="s">
        <v>15</v>
      </c>
      <c r="S19" t="s">
        <v>31</v>
      </c>
      <c r="T19" t="s">
        <v>17</v>
      </c>
      <c r="U19" t="s">
        <v>15</v>
      </c>
      <c r="V19" t="s">
        <v>17</v>
      </c>
      <c r="W19" t="s">
        <v>77</v>
      </c>
      <c r="X19">
        <v>70</v>
      </c>
      <c r="Y19">
        <v>6400</v>
      </c>
      <c r="Z19">
        <v>6000</v>
      </c>
      <c r="AA19" t="s">
        <v>15</v>
      </c>
      <c r="AC19">
        <v>1</v>
      </c>
      <c r="AD19">
        <f>INT(Z19/AC19)</f>
        <v>6000</v>
      </c>
      <c r="AE19">
        <f>SUM(AD$1:AD19)</f>
        <v>21415</v>
      </c>
      <c r="AF19">
        <v>17049</v>
      </c>
      <c r="AG19">
        <v>18</v>
      </c>
      <c r="AH19">
        <v>17049</v>
      </c>
      <c r="AI19">
        <v>3745</v>
      </c>
      <c r="AJ19">
        <f t="shared" si="2"/>
        <v>754</v>
      </c>
      <c r="AK19">
        <v>85</v>
      </c>
      <c r="AL19">
        <v>6</v>
      </c>
      <c r="AM19">
        <v>13</v>
      </c>
      <c r="AN19">
        <v>12</v>
      </c>
      <c r="AO19">
        <v>19</v>
      </c>
      <c r="AP19">
        <v>16</v>
      </c>
      <c r="AQ19">
        <v>23</v>
      </c>
      <c r="AR19">
        <v>17</v>
      </c>
      <c r="AS19">
        <v>33</v>
      </c>
      <c r="AT19" t="s">
        <v>105</v>
      </c>
      <c r="AV19">
        <f>INT(80/4)+1</f>
        <v>21</v>
      </c>
      <c r="AZ19">
        <v>-5</v>
      </c>
      <c r="BR19" t="s">
        <v>155</v>
      </c>
    </row>
    <row r="20" spans="2:70" ht="13.5">
      <c r="B20" t="s">
        <v>43</v>
      </c>
      <c r="C20">
        <v>88</v>
      </c>
      <c r="D20">
        <v>29000</v>
      </c>
      <c r="E20">
        <v>64</v>
      </c>
      <c r="F20">
        <v>48</v>
      </c>
      <c r="G20">
        <v>84</v>
      </c>
      <c r="H20">
        <f t="shared" si="1"/>
        <v>11</v>
      </c>
      <c r="I20">
        <v>255</v>
      </c>
      <c r="J20">
        <v>32</v>
      </c>
      <c r="K20">
        <v>99</v>
      </c>
      <c r="L20">
        <v>11</v>
      </c>
      <c r="M20">
        <v>5</v>
      </c>
      <c r="N20">
        <v>50</v>
      </c>
      <c r="O20">
        <v>80</v>
      </c>
      <c r="P20">
        <v>3</v>
      </c>
      <c r="Q20">
        <v>48</v>
      </c>
      <c r="R20" t="s">
        <v>15</v>
      </c>
      <c r="S20" t="s">
        <v>15</v>
      </c>
      <c r="T20" t="s">
        <v>17</v>
      </c>
      <c r="U20" t="s">
        <v>15</v>
      </c>
      <c r="V20" t="s">
        <v>17</v>
      </c>
      <c r="X20">
        <v>75</v>
      </c>
      <c r="Y20">
        <v>6800</v>
      </c>
      <c r="Z20">
        <v>7000</v>
      </c>
      <c r="AA20" t="s">
        <v>15</v>
      </c>
      <c r="AC20">
        <v>1</v>
      </c>
      <c r="AD20">
        <f>INT(Z20/AC20)</f>
        <v>7000</v>
      </c>
      <c r="AE20">
        <f>SUM(AD$1:AD20)</f>
        <v>28415</v>
      </c>
      <c r="AF20">
        <v>20794</v>
      </c>
      <c r="AG20">
        <v>19</v>
      </c>
      <c r="AH20">
        <v>20794</v>
      </c>
      <c r="AI20">
        <v>4321</v>
      </c>
      <c r="AJ20">
        <f t="shared" si="2"/>
        <v>839</v>
      </c>
      <c r="AK20">
        <v>89</v>
      </c>
      <c r="AL20">
        <v>6</v>
      </c>
      <c r="AM20">
        <v>14</v>
      </c>
      <c r="AN20">
        <v>13</v>
      </c>
      <c r="AO20">
        <v>20</v>
      </c>
      <c r="AP20">
        <v>17</v>
      </c>
      <c r="AQ20">
        <v>23</v>
      </c>
      <c r="AR20">
        <v>18</v>
      </c>
      <c r="AS20">
        <v>34</v>
      </c>
      <c r="AT20" t="s">
        <v>101</v>
      </c>
      <c r="AV20">
        <f>INT(75/4)+1</f>
        <v>19</v>
      </c>
      <c r="AZ20">
        <v>-4</v>
      </c>
      <c r="BR20" t="s">
        <v>155</v>
      </c>
    </row>
    <row r="21" spans="2:70" ht="13.5">
      <c r="B21" t="s">
        <v>44</v>
      </c>
      <c r="C21">
        <v>89</v>
      </c>
      <c r="D21">
        <v>32000</v>
      </c>
      <c r="E21">
        <v>101</v>
      </c>
      <c r="F21">
        <v>66</v>
      </c>
      <c r="G21">
        <v>66</v>
      </c>
      <c r="H21">
        <f t="shared" si="1"/>
        <v>13</v>
      </c>
      <c r="I21">
        <v>185</v>
      </c>
      <c r="J21">
        <v>11</v>
      </c>
      <c r="K21">
        <v>70</v>
      </c>
      <c r="L21">
        <v>11</v>
      </c>
      <c r="M21">
        <v>5</v>
      </c>
      <c r="N21">
        <v>50</v>
      </c>
      <c r="O21">
        <v>80</v>
      </c>
      <c r="P21">
        <v>3</v>
      </c>
      <c r="Q21">
        <v>48</v>
      </c>
      <c r="R21" t="s">
        <v>15</v>
      </c>
      <c r="S21" t="s">
        <v>45</v>
      </c>
      <c r="T21" t="s">
        <v>17</v>
      </c>
      <c r="U21" t="s">
        <v>15</v>
      </c>
      <c r="V21" t="s">
        <v>17</v>
      </c>
      <c r="W21" t="s">
        <v>81</v>
      </c>
      <c r="X21">
        <v>75</v>
      </c>
      <c r="Y21">
        <v>7000</v>
      </c>
      <c r="Z21">
        <v>8000</v>
      </c>
      <c r="AA21" t="s">
        <v>15</v>
      </c>
      <c r="AC21">
        <v>1</v>
      </c>
      <c r="AD21">
        <f>INT(Z21/AC21)</f>
        <v>8000</v>
      </c>
      <c r="AE21">
        <f>SUM(AD$1:AD21)</f>
        <v>36415</v>
      </c>
      <c r="AF21">
        <v>25115</v>
      </c>
      <c r="AG21">
        <v>20</v>
      </c>
      <c r="AH21">
        <v>25115</v>
      </c>
      <c r="AI21">
        <v>4950</v>
      </c>
      <c r="AJ21">
        <f t="shared" si="2"/>
        <v>928</v>
      </c>
      <c r="AK21">
        <v>92</v>
      </c>
      <c r="AL21" s="2">
        <v>7</v>
      </c>
      <c r="AM21" s="2">
        <v>14</v>
      </c>
      <c r="AN21" s="2">
        <v>13</v>
      </c>
      <c r="AO21" s="2">
        <v>20</v>
      </c>
      <c r="AP21" s="2">
        <v>17</v>
      </c>
      <c r="AQ21" s="2">
        <v>24</v>
      </c>
      <c r="AR21" s="2">
        <v>18</v>
      </c>
      <c r="AS21" s="2">
        <v>35</v>
      </c>
      <c r="AT21" t="s">
        <v>102</v>
      </c>
      <c r="AV21">
        <f>INT(75/4)+1</f>
        <v>19</v>
      </c>
      <c r="AZ21">
        <v>-3</v>
      </c>
      <c r="BF21" t="s">
        <v>232</v>
      </c>
      <c r="BL21" t="s">
        <v>231</v>
      </c>
      <c r="BR21" t="s">
        <v>157</v>
      </c>
    </row>
    <row r="22" spans="2:70" ht="13.5">
      <c r="B22" t="s">
        <v>46</v>
      </c>
      <c r="C22">
        <v>98</v>
      </c>
      <c r="D22">
        <v>35000</v>
      </c>
      <c r="E22">
        <v>96</v>
      </c>
      <c r="F22">
        <v>66</v>
      </c>
      <c r="G22">
        <v>66</v>
      </c>
      <c r="H22">
        <f t="shared" si="1"/>
        <v>14</v>
      </c>
      <c r="I22">
        <v>185</v>
      </c>
      <c r="J22">
        <v>11</v>
      </c>
      <c r="K22">
        <v>70</v>
      </c>
      <c r="L22">
        <v>11</v>
      </c>
      <c r="M22">
        <v>5</v>
      </c>
      <c r="N22">
        <v>50</v>
      </c>
      <c r="O22">
        <v>80</v>
      </c>
      <c r="P22">
        <v>3</v>
      </c>
      <c r="Q22">
        <v>48</v>
      </c>
      <c r="R22" t="s">
        <v>15</v>
      </c>
      <c r="S22" t="s">
        <v>15</v>
      </c>
      <c r="T22" t="s">
        <v>17</v>
      </c>
      <c r="U22" t="s">
        <v>15</v>
      </c>
      <c r="V22" t="s">
        <v>17</v>
      </c>
      <c r="W22" t="s">
        <v>82</v>
      </c>
      <c r="X22">
        <v>80</v>
      </c>
      <c r="Y22">
        <v>7200</v>
      </c>
      <c r="Z22">
        <v>9000</v>
      </c>
      <c r="AA22" t="s">
        <v>15</v>
      </c>
      <c r="AC22">
        <v>1</v>
      </c>
      <c r="AD22">
        <f>INT(Z22/AC22)</f>
        <v>9000</v>
      </c>
      <c r="AE22">
        <f>SUM(AD$1:AD22)</f>
        <v>45415</v>
      </c>
      <c r="AF22">
        <v>30065</v>
      </c>
      <c r="AG22">
        <v>21</v>
      </c>
      <c r="AH22">
        <v>30065</v>
      </c>
      <c r="AI22">
        <v>5636</v>
      </c>
      <c r="AJ22">
        <f t="shared" si="2"/>
        <v>1020</v>
      </c>
      <c r="AK22">
        <v>96</v>
      </c>
      <c r="AL22">
        <v>7</v>
      </c>
      <c r="AM22">
        <v>15</v>
      </c>
      <c r="AN22">
        <v>14</v>
      </c>
      <c r="AO22">
        <v>21</v>
      </c>
      <c r="AP22">
        <v>18</v>
      </c>
      <c r="AQ22">
        <v>25</v>
      </c>
      <c r="AR22">
        <v>18</v>
      </c>
      <c r="AS22">
        <v>36</v>
      </c>
      <c r="AT22" t="s">
        <v>100</v>
      </c>
      <c r="AV22">
        <f>INT(70/4)+1</f>
        <v>18</v>
      </c>
      <c r="AZ22">
        <v>-2</v>
      </c>
      <c r="BR22" t="s">
        <v>155</v>
      </c>
    </row>
    <row r="23" spans="2:70" ht="13.5">
      <c r="B23" t="s">
        <v>69</v>
      </c>
      <c r="C23">
        <v>99</v>
      </c>
      <c r="D23">
        <v>45000</v>
      </c>
      <c r="E23">
        <v>112</v>
      </c>
      <c r="F23">
        <v>90</v>
      </c>
      <c r="G23">
        <v>90</v>
      </c>
      <c r="H23">
        <f t="shared" si="1"/>
        <v>15</v>
      </c>
      <c r="I23">
        <v>185</v>
      </c>
      <c r="J23">
        <v>11</v>
      </c>
      <c r="K23">
        <v>70</v>
      </c>
      <c r="L23">
        <v>11</v>
      </c>
      <c r="M23">
        <v>5</v>
      </c>
      <c r="N23">
        <v>50</v>
      </c>
      <c r="O23">
        <v>96</v>
      </c>
      <c r="P23">
        <v>5</v>
      </c>
      <c r="Q23">
        <v>56</v>
      </c>
      <c r="R23" t="s">
        <v>15</v>
      </c>
      <c r="S23" t="s">
        <v>15</v>
      </c>
      <c r="T23" t="s">
        <v>17</v>
      </c>
      <c r="U23" t="s">
        <v>15</v>
      </c>
      <c r="V23" t="s">
        <v>17</v>
      </c>
      <c r="W23" t="s">
        <v>83</v>
      </c>
      <c r="X23" t="s">
        <v>47</v>
      </c>
      <c r="Y23" t="s">
        <v>4</v>
      </c>
      <c r="Z23" t="s">
        <v>4</v>
      </c>
      <c r="AA23" t="s">
        <v>15</v>
      </c>
      <c r="AF23">
        <v>35701</v>
      </c>
      <c r="AG23">
        <v>22</v>
      </c>
      <c r="AH23">
        <v>35701</v>
      </c>
      <c r="AI23">
        <v>6380</v>
      </c>
      <c r="AJ23">
        <f t="shared" si="2"/>
        <v>1116</v>
      </c>
      <c r="AK23">
        <v>99</v>
      </c>
      <c r="AL23">
        <v>7</v>
      </c>
      <c r="AM23">
        <v>15</v>
      </c>
      <c r="AN23">
        <v>14</v>
      </c>
      <c r="AO23">
        <v>22</v>
      </c>
      <c r="AP23">
        <v>18</v>
      </c>
      <c r="AQ23">
        <v>26</v>
      </c>
      <c r="AR23">
        <v>19</v>
      </c>
      <c r="AS23">
        <v>37</v>
      </c>
      <c r="AT23" t="s">
        <v>99</v>
      </c>
      <c r="AZ23">
        <v>-1</v>
      </c>
      <c r="BF23" t="s">
        <v>225</v>
      </c>
      <c r="BH23" t="s">
        <v>224</v>
      </c>
      <c r="BJ23" t="s">
        <v>223</v>
      </c>
      <c r="BL23" t="s">
        <v>222</v>
      </c>
      <c r="BR23" t="s">
        <v>158</v>
      </c>
    </row>
    <row r="24" spans="2:70" ht="13.5">
      <c r="B24" t="s">
        <v>84</v>
      </c>
      <c r="AF24">
        <v>42081</v>
      </c>
      <c r="AG24">
        <v>23</v>
      </c>
      <c r="AH24">
        <v>42081</v>
      </c>
      <c r="AI24">
        <v>7184</v>
      </c>
      <c r="AJ24">
        <f t="shared" si="2"/>
        <v>1215</v>
      </c>
      <c r="AK24">
        <v>101</v>
      </c>
      <c r="AL24">
        <v>7</v>
      </c>
      <c r="AM24">
        <v>15</v>
      </c>
      <c r="AN24">
        <v>15</v>
      </c>
      <c r="AO24">
        <v>22</v>
      </c>
      <c r="AP24">
        <v>19</v>
      </c>
      <c r="AQ24">
        <v>26</v>
      </c>
      <c r="AR24">
        <v>19</v>
      </c>
      <c r="AS24">
        <v>37</v>
      </c>
      <c r="AZ24">
        <v>0</v>
      </c>
      <c r="BC24" t="s">
        <v>221</v>
      </c>
      <c r="BI24" s="2" t="s">
        <v>281</v>
      </c>
      <c r="BK24" t="s">
        <v>219</v>
      </c>
      <c r="BM24" t="s">
        <v>218</v>
      </c>
      <c r="BR24" t="s">
        <v>159</v>
      </c>
    </row>
    <row r="25" spans="33:70" ht="13.5">
      <c r="AG25">
        <v>24</v>
      </c>
      <c r="AH25">
        <v>49265</v>
      </c>
      <c r="AI25">
        <v>8051</v>
      </c>
      <c r="AJ25">
        <f t="shared" si="2"/>
        <v>1316</v>
      </c>
      <c r="AK25">
        <v>105</v>
      </c>
      <c r="AL25">
        <v>7</v>
      </c>
      <c r="AM25">
        <v>16</v>
      </c>
      <c r="AN25">
        <v>15</v>
      </c>
      <c r="AO25">
        <v>23</v>
      </c>
      <c r="AP25">
        <v>19</v>
      </c>
      <c r="AQ25">
        <v>27</v>
      </c>
      <c r="AR25">
        <v>20</v>
      </c>
      <c r="AS25">
        <v>38</v>
      </c>
      <c r="AZ25">
        <v>1</v>
      </c>
      <c r="BH25" t="s">
        <v>234</v>
      </c>
      <c r="BJ25" t="s">
        <v>233</v>
      </c>
      <c r="BR25" t="s">
        <v>160</v>
      </c>
    </row>
    <row r="26" spans="33:70" ht="13.5">
      <c r="AG26">
        <v>25</v>
      </c>
      <c r="AH26">
        <v>57316</v>
      </c>
      <c r="AI26">
        <v>8982</v>
      </c>
      <c r="AJ26">
        <f t="shared" si="2"/>
        <v>1421</v>
      </c>
      <c r="AK26">
        <v>108</v>
      </c>
      <c r="AL26">
        <v>7</v>
      </c>
      <c r="AM26">
        <v>16</v>
      </c>
      <c r="AN26">
        <v>16</v>
      </c>
      <c r="AO26">
        <v>24</v>
      </c>
      <c r="AP26">
        <v>19</v>
      </c>
      <c r="AQ26">
        <v>28</v>
      </c>
      <c r="AR26">
        <v>20</v>
      </c>
      <c r="AS26">
        <v>39</v>
      </c>
      <c r="AZ26">
        <v>2</v>
      </c>
      <c r="BE26" t="s">
        <v>237</v>
      </c>
      <c r="BK26" t="s">
        <v>235</v>
      </c>
      <c r="BR26" t="s">
        <v>161</v>
      </c>
    </row>
    <row r="27" spans="33:70" ht="13.5">
      <c r="AG27">
        <v>26</v>
      </c>
      <c r="AH27">
        <v>66298</v>
      </c>
      <c r="AI27">
        <v>9980</v>
      </c>
      <c r="AJ27">
        <f t="shared" si="2"/>
        <v>1529</v>
      </c>
      <c r="AK27">
        <v>112</v>
      </c>
      <c r="AL27">
        <v>7</v>
      </c>
      <c r="AM27">
        <v>17</v>
      </c>
      <c r="AN27">
        <v>16</v>
      </c>
      <c r="AO27">
        <v>24</v>
      </c>
      <c r="AP27">
        <v>20</v>
      </c>
      <c r="AQ27">
        <v>28</v>
      </c>
      <c r="AR27">
        <v>21</v>
      </c>
      <c r="AS27">
        <v>40</v>
      </c>
      <c r="AZ27">
        <v>3</v>
      </c>
      <c r="BL27" t="s">
        <v>236</v>
      </c>
      <c r="BR27" t="s">
        <v>162</v>
      </c>
    </row>
    <row r="28" spans="33:70" ht="13.5">
      <c r="AG28">
        <v>27</v>
      </c>
      <c r="AH28">
        <v>76278</v>
      </c>
      <c r="AI28">
        <v>11046</v>
      </c>
      <c r="AJ28">
        <f t="shared" si="2"/>
        <v>1641</v>
      </c>
      <c r="AK28">
        <v>115</v>
      </c>
      <c r="AL28">
        <v>7</v>
      </c>
      <c r="AM28">
        <v>17</v>
      </c>
      <c r="AN28">
        <v>17</v>
      </c>
      <c r="AO28">
        <v>25</v>
      </c>
      <c r="AP28">
        <v>20</v>
      </c>
      <c r="AQ28">
        <v>29</v>
      </c>
      <c r="AR28">
        <v>21</v>
      </c>
      <c r="AS28">
        <v>41</v>
      </c>
      <c r="AZ28">
        <v>4</v>
      </c>
      <c r="BE28" t="s">
        <v>229</v>
      </c>
      <c r="BM28" t="s">
        <v>228</v>
      </c>
      <c r="BR28" t="s">
        <v>163</v>
      </c>
    </row>
    <row r="29" spans="33:70" ht="13.5">
      <c r="AG29">
        <v>28</v>
      </c>
      <c r="AH29">
        <v>87324</v>
      </c>
      <c r="AI29">
        <v>12183</v>
      </c>
      <c r="AJ29">
        <f t="shared" si="2"/>
        <v>1756</v>
      </c>
      <c r="AK29">
        <v>117</v>
      </c>
      <c r="AL29">
        <v>7</v>
      </c>
      <c r="AM29">
        <v>18</v>
      </c>
      <c r="AN29">
        <v>17</v>
      </c>
      <c r="AO29">
        <v>26</v>
      </c>
      <c r="AP29">
        <v>21</v>
      </c>
      <c r="AQ29">
        <v>30</v>
      </c>
      <c r="AR29">
        <v>21</v>
      </c>
      <c r="AS29">
        <v>41</v>
      </c>
      <c r="AZ29">
        <v>5</v>
      </c>
      <c r="BI29" t="s">
        <v>226</v>
      </c>
      <c r="BR29" t="s">
        <v>155</v>
      </c>
    </row>
    <row r="30" spans="33:70" ht="13.5">
      <c r="AG30">
        <v>29</v>
      </c>
      <c r="AH30">
        <v>99507</v>
      </c>
      <c r="AI30">
        <v>13392</v>
      </c>
      <c r="AJ30">
        <f t="shared" si="2"/>
        <v>1873</v>
      </c>
      <c r="AK30">
        <v>121</v>
      </c>
      <c r="AL30">
        <v>7</v>
      </c>
      <c r="AM30">
        <v>18</v>
      </c>
      <c r="AN30">
        <v>17</v>
      </c>
      <c r="AO30">
        <v>26</v>
      </c>
      <c r="AP30">
        <v>21</v>
      </c>
      <c r="AQ30">
        <v>31</v>
      </c>
      <c r="AR30">
        <v>22</v>
      </c>
      <c r="AS30">
        <v>42</v>
      </c>
      <c r="AZ30">
        <v>6</v>
      </c>
      <c r="BR30" t="s">
        <v>164</v>
      </c>
    </row>
    <row r="31" spans="33:70" ht="13.5">
      <c r="AG31">
        <v>30</v>
      </c>
      <c r="AH31">
        <v>112899</v>
      </c>
      <c r="AI31">
        <v>14676</v>
      </c>
      <c r="AJ31">
        <f t="shared" si="2"/>
        <v>1994</v>
      </c>
      <c r="AK31">
        <v>124</v>
      </c>
      <c r="AL31">
        <v>8</v>
      </c>
      <c r="AM31">
        <v>19</v>
      </c>
      <c r="AN31">
        <v>18</v>
      </c>
      <c r="AO31">
        <v>27</v>
      </c>
      <c r="AP31">
        <v>21</v>
      </c>
      <c r="AQ31">
        <v>31</v>
      </c>
      <c r="AR31">
        <v>22</v>
      </c>
      <c r="AS31">
        <v>43</v>
      </c>
      <c r="AZ31">
        <v>7</v>
      </c>
      <c r="BA31" t="s">
        <v>227</v>
      </c>
      <c r="BP31" t="s">
        <v>217</v>
      </c>
      <c r="BR31" t="s">
        <v>155</v>
      </c>
    </row>
    <row r="32" spans="33:70" ht="13.5">
      <c r="AG32">
        <v>31</v>
      </c>
      <c r="AH32">
        <v>127575</v>
      </c>
      <c r="AI32">
        <v>16036</v>
      </c>
      <c r="AL32">
        <v>8</v>
      </c>
      <c r="AM32">
        <v>19</v>
      </c>
      <c r="AN32">
        <v>18</v>
      </c>
      <c r="AO32">
        <v>28</v>
      </c>
      <c r="AP32">
        <v>22</v>
      </c>
      <c r="AQ32">
        <v>32</v>
      </c>
      <c r="AR32">
        <v>23</v>
      </c>
      <c r="AS32">
        <v>44</v>
      </c>
      <c r="AZ32" t="s">
        <v>238</v>
      </c>
      <c r="BB32" t="s">
        <v>220</v>
      </c>
      <c r="BR32" t="s">
        <v>165</v>
      </c>
    </row>
    <row r="33" spans="33:45" ht="13.5">
      <c r="AG33">
        <v>32</v>
      </c>
      <c r="AH33">
        <v>143611</v>
      </c>
      <c r="AI33">
        <v>17475</v>
      </c>
      <c r="AL33">
        <v>8</v>
      </c>
      <c r="AM33">
        <v>20</v>
      </c>
      <c r="AN33">
        <v>19</v>
      </c>
      <c r="AO33">
        <v>28</v>
      </c>
      <c r="AP33">
        <v>22</v>
      </c>
      <c r="AQ33">
        <v>33</v>
      </c>
      <c r="AR33">
        <v>23</v>
      </c>
      <c r="AS33">
        <v>45</v>
      </c>
    </row>
    <row r="34" spans="33:45" ht="13.5">
      <c r="AG34">
        <v>33</v>
      </c>
      <c r="AH34">
        <v>161086</v>
      </c>
      <c r="AI34">
        <v>18994</v>
      </c>
      <c r="AL34">
        <v>8</v>
      </c>
      <c r="AM34">
        <v>20</v>
      </c>
      <c r="AN34">
        <v>19</v>
      </c>
      <c r="AO34">
        <v>29</v>
      </c>
      <c r="AP34">
        <v>23</v>
      </c>
      <c r="AQ34">
        <v>33</v>
      </c>
      <c r="AR34">
        <v>24</v>
      </c>
      <c r="AS34">
        <v>45</v>
      </c>
    </row>
    <row r="35" spans="33:45" ht="13.5">
      <c r="AG35">
        <v>34</v>
      </c>
      <c r="AH35">
        <v>180080</v>
      </c>
      <c r="AI35">
        <v>20595</v>
      </c>
      <c r="AL35">
        <v>8</v>
      </c>
      <c r="AM35">
        <v>20</v>
      </c>
      <c r="AN35">
        <v>20</v>
      </c>
      <c r="AO35">
        <v>30</v>
      </c>
      <c r="AP35">
        <v>23</v>
      </c>
      <c r="AQ35">
        <v>34</v>
      </c>
      <c r="AR35">
        <v>24</v>
      </c>
      <c r="AS35">
        <v>46</v>
      </c>
    </row>
    <row r="36" spans="33:45" ht="13.5">
      <c r="AG36">
        <v>35</v>
      </c>
      <c r="AH36">
        <v>200675</v>
      </c>
      <c r="AI36">
        <v>22281</v>
      </c>
      <c r="AL36">
        <v>8</v>
      </c>
      <c r="AM36">
        <v>21</v>
      </c>
      <c r="AN36">
        <v>20</v>
      </c>
      <c r="AO36">
        <v>30</v>
      </c>
      <c r="AP36">
        <v>23</v>
      </c>
      <c r="AQ36">
        <v>35</v>
      </c>
      <c r="AR36">
        <v>25</v>
      </c>
      <c r="AS36">
        <v>47</v>
      </c>
    </row>
    <row r="37" spans="33:45" ht="13.5">
      <c r="AG37">
        <v>36</v>
      </c>
      <c r="AH37">
        <v>222956</v>
      </c>
      <c r="AI37">
        <v>24053</v>
      </c>
      <c r="AL37">
        <v>8</v>
      </c>
      <c r="AM37">
        <v>21</v>
      </c>
      <c r="AN37">
        <v>21</v>
      </c>
      <c r="AO37">
        <v>31</v>
      </c>
      <c r="AP37">
        <v>24</v>
      </c>
      <c r="AQ37">
        <v>35</v>
      </c>
      <c r="AR37">
        <v>25</v>
      </c>
      <c r="AS37">
        <v>48</v>
      </c>
    </row>
    <row r="38" spans="33:45" ht="13.5">
      <c r="AG38">
        <v>37</v>
      </c>
      <c r="AH38">
        <v>247009</v>
      </c>
      <c r="AI38">
        <v>25912</v>
      </c>
      <c r="AL38">
        <v>8</v>
      </c>
      <c r="AM38">
        <v>22</v>
      </c>
      <c r="AN38">
        <v>21</v>
      </c>
      <c r="AO38">
        <v>32</v>
      </c>
      <c r="AP38">
        <v>24</v>
      </c>
      <c r="AQ38">
        <v>36</v>
      </c>
      <c r="AR38">
        <v>25</v>
      </c>
      <c r="AS38">
        <v>49</v>
      </c>
    </row>
    <row r="39" spans="33:45" ht="13.5">
      <c r="AG39">
        <v>38</v>
      </c>
      <c r="AH39">
        <v>272921</v>
      </c>
      <c r="AI39">
        <v>27862</v>
      </c>
      <c r="AL39">
        <v>8</v>
      </c>
      <c r="AM39">
        <v>22</v>
      </c>
      <c r="AN39">
        <v>22</v>
      </c>
      <c r="AO39">
        <v>32</v>
      </c>
      <c r="AP39">
        <v>25</v>
      </c>
      <c r="AQ39">
        <v>37</v>
      </c>
      <c r="AR39">
        <v>26</v>
      </c>
      <c r="AS39">
        <v>49</v>
      </c>
    </row>
    <row r="40" spans="33:45" ht="13.5">
      <c r="AG40">
        <v>39</v>
      </c>
      <c r="AH40">
        <v>300783</v>
      </c>
      <c r="AI40">
        <v>29903</v>
      </c>
      <c r="AL40">
        <v>8</v>
      </c>
      <c r="AM40">
        <v>23</v>
      </c>
      <c r="AN40">
        <v>22</v>
      </c>
      <c r="AO40">
        <v>33</v>
      </c>
      <c r="AP40">
        <v>25</v>
      </c>
      <c r="AQ40">
        <v>38</v>
      </c>
      <c r="AR40">
        <v>26</v>
      </c>
      <c r="AS40">
        <v>50</v>
      </c>
    </row>
    <row r="41" spans="33:45" ht="13.5">
      <c r="AG41">
        <v>40</v>
      </c>
      <c r="AH41">
        <v>330686</v>
      </c>
      <c r="AI41">
        <v>32038</v>
      </c>
      <c r="AL41">
        <v>9</v>
      </c>
      <c r="AM41">
        <v>23</v>
      </c>
      <c r="AN41">
        <v>23</v>
      </c>
      <c r="AO41">
        <v>34</v>
      </c>
      <c r="AP41">
        <v>26</v>
      </c>
      <c r="AQ41">
        <v>38</v>
      </c>
      <c r="AR41">
        <v>27</v>
      </c>
      <c r="AS41">
        <v>51</v>
      </c>
    </row>
    <row r="42" spans="33:45" ht="13.5">
      <c r="AG42">
        <v>41</v>
      </c>
      <c r="AH42">
        <v>362724</v>
      </c>
      <c r="AI42">
        <v>34268</v>
      </c>
      <c r="AL42">
        <v>9</v>
      </c>
      <c r="AM42">
        <v>24</v>
      </c>
      <c r="AN42">
        <v>23</v>
      </c>
      <c r="AO42">
        <v>34</v>
      </c>
      <c r="AP42">
        <v>26</v>
      </c>
      <c r="AQ42">
        <v>39</v>
      </c>
      <c r="AR42">
        <v>27</v>
      </c>
      <c r="AS42">
        <v>52</v>
      </c>
    </row>
    <row r="43" spans="33:45" ht="13.5">
      <c r="AG43">
        <v>42</v>
      </c>
      <c r="AH43">
        <v>396992</v>
      </c>
      <c r="AI43">
        <v>36596</v>
      </c>
      <c r="AL43">
        <v>9</v>
      </c>
      <c r="AM43">
        <v>24</v>
      </c>
      <c r="AN43">
        <v>24</v>
      </c>
      <c r="AO43">
        <v>35</v>
      </c>
      <c r="AP43">
        <v>26</v>
      </c>
      <c r="AQ43">
        <v>40</v>
      </c>
      <c r="AR43">
        <v>27</v>
      </c>
      <c r="AS43">
        <v>53</v>
      </c>
    </row>
    <row r="44" spans="33:45" ht="13.5">
      <c r="AG44">
        <v>43</v>
      </c>
      <c r="AH44">
        <v>433588</v>
      </c>
      <c r="AI44">
        <v>39023</v>
      </c>
      <c r="AL44">
        <v>9</v>
      </c>
      <c r="AM44">
        <v>25</v>
      </c>
      <c r="AN44">
        <v>24</v>
      </c>
      <c r="AO44">
        <v>36</v>
      </c>
      <c r="AP44">
        <v>27</v>
      </c>
      <c r="AQ44">
        <v>40</v>
      </c>
      <c r="AR44">
        <v>27</v>
      </c>
      <c r="AS44">
        <v>53</v>
      </c>
    </row>
    <row r="45" spans="33:45" ht="13.5">
      <c r="AG45">
        <v>44</v>
      </c>
      <c r="AH45">
        <v>472611</v>
      </c>
      <c r="AI45">
        <v>41551</v>
      </c>
      <c r="AL45">
        <v>9</v>
      </c>
      <c r="AM45">
        <v>25</v>
      </c>
      <c r="AN45">
        <v>24</v>
      </c>
      <c r="AO45">
        <v>36</v>
      </c>
      <c r="AP45">
        <v>27</v>
      </c>
      <c r="AQ45">
        <v>41</v>
      </c>
      <c r="AR45">
        <v>28</v>
      </c>
      <c r="AS45">
        <v>54</v>
      </c>
    </row>
    <row r="46" spans="33:45" ht="13.5">
      <c r="AG46">
        <v>45</v>
      </c>
      <c r="AH46">
        <v>514162</v>
      </c>
      <c r="AI46">
        <v>44181</v>
      </c>
      <c r="AL46">
        <v>9</v>
      </c>
      <c r="AM46">
        <v>25</v>
      </c>
      <c r="AN46">
        <v>25</v>
      </c>
      <c r="AO46">
        <v>37</v>
      </c>
      <c r="AP46">
        <v>28</v>
      </c>
      <c r="AQ46">
        <v>42</v>
      </c>
      <c r="AR46">
        <v>28</v>
      </c>
      <c r="AS46">
        <v>55</v>
      </c>
    </row>
    <row r="47" spans="33:45" ht="13.5">
      <c r="AG47">
        <v>46</v>
      </c>
      <c r="AH47">
        <v>558343</v>
      </c>
      <c r="AI47">
        <v>46917</v>
      </c>
      <c r="AL47">
        <v>9</v>
      </c>
      <c r="AM47">
        <v>26</v>
      </c>
      <c r="AN47">
        <v>25</v>
      </c>
      <c r="AO47">
        <v>38</v>
      </c>
      <c r="AP47">
        <v>28</v>
      </c>
      <c r="AQ47">
        <v>43</v>
      </c>
      <c r="AR47">
        <v>29</v>
      </c>
      <c r="AS47">
        <v>56</v>
      </c>
    </row>
    <row r="48" spans="33:45" ht="13.5">
      <c r="AG48">
        <v>47</v>
      </c>
      <c r="AH48">
        <v>605260</v>
      </c>
      <c r="AI48">
        <v>49758</v>
      </c>
      <c r="AL48">
        <v>9</v>
      </c>
      <c r="AM48">
        <v>26</v>
      </c>
      <c r="AN48">
        <v>26</v>
      </c>
      <c r="AO48">
        <v>38</v>
      </c>
      <c r="AP48">
        <v>28</v>
      </c>
      <c r="AQ48">
        <v>43</v>
      </c>
      <c r="AR48">
        <v>29</v>
      </c>
      <c r="AS48">
        <v>57</v>
      </c>
    </row>
    <row r="49" spans="33:45" ht="13.5">
      <c r="AG49">
        <v>48</v>
      </c>
      <c r="AH49">
        <v>655018</v>
      </c>
      <c r="AI49">
        <v>52708</v>
      </c>
      <c r="AL49">
        <v>9</v>
      </c>
      <c r="AM49">
        <v>27</v>
      </c>
      <c r="AN49">
        <v>26</v>
      </c>
      <c r="AO49">
        <v>39</v>
      </c>
      <c r="AP49">
        <v>29</v>
      </c>
      <c r="AQ49">
        <v>44</v>
      </c>
      <c r="AR49">
        <v>29</v>
      </c>
      <c r="AS49">
        <v>57</v>
      </c>
    </row>
    <row r="50" spans="33:45" ht="13.5">
      <c r="AG50">
        <v>49</v>
      </c>
      <c r="AH50">
        <v>707726</v>
      </c>
      <c r="AI50">
        <v>55768</v>
      </c>
      <c r="AL50">
        <v>9</v>
      </c>
      <c r="AM50">
        <v>27</v>
      </c>
      <c r="AN50">
        <v>27</v>
      </c>
      <c r="AO50">
        <v>40</v>
      </c>
      <c r="AP50">
        <v>29</v>
      </c>
      <c r="AQ50">
        <v>45</v>
      </c>
      <c r="AR50">
        <v>30</v>
      </c>
      <c r="AS50">
        <v>58</v>
      </c>
    </row>
    <row r="51" spans="33:45" ht="13.5">
      <c r="AG51">
        <v>50</v>
      </c>
      <c r="AH51">
        <v>763494</v>
      </c>
      <c r="AI51">
        <v>58939</v>
      </c>
      <c r="AL51">
        <v>10</v>
      </c>
      <c r="AM51">
        <v>28</v>
      </c>
      <c r="AN51">
        <v>27</v>
      </c>
      <c r="AO51">
        <v>40</v>
      </c>
      <c r="AP51">
        <v>30</v>
      </c>
      <c r="AQ51">
        <v>45</v>
      </c>
      <c r="AR51">
        <v>30</v>
      </c>
      <c r="AS51">
        <v>59</v>
      </c>
    </row>
    <row r="52" spans="33:45" ht="13.5">
      <c r="AG52">
        <v>51</v>
      </c>
      <c r="AH52">
        <v>822433</v>
      </c>
      <c r="AI52">
        <v>62225</v>
      </c>
      <c r="AL52">
        <v>10</v>
      </c>
      <c r="AM52">
        <v>28</v>
      </c>
      <c r="AN52">
        <v>28</v>
      </c>
      <c r="AO52">
        <v>41</v>
      </c>
      <c r="AP52">
        <v>30</v>
      </c>
      <c r="AQ52">
        <v>46</v>
      </c>
      <c r="AR52">
        <v>31</v>
      </c>
      <c r="AS52">
        <v>60</v>
      </c>
    </row>
    <row r="53" spans="33:45" ht="13.5">
      <c r="AG53">
        <v>52</v>
      </c>
      <c r="AH53">
        <v>884658</v>
      </c>
      <c r="AI53">
        <v>65625</v>
      </c>
      <c r="AL53">
        <v>10</v>
      </c>
      <c r="AM53">
        <v>29</v>
      </c>
      <c r="AN53">
        <v>28</v>
      </c>
      <c r="AO53">
        <v>42</v>
      </c>
      <c r="AP53">
        <v>31</v>
      </c>
      <c r="AQ53">
        <v>47</v>
      </c>
      <c r="AR53">
        <v>31</v>
      </c>
      <c r="AS53">
        <v>60</v>
      </c>
    </row>
    <row r="54" spans="33:45" ht="13.5">
      <c r="AG54">
        <v>53</v>
      </c>
      <c r="AH54">
        <v>950283</v>
      </c>
      <c r="AI54">
        <v>69142</v>
      </c>
      <c r="AL54">
        <v>10</v>
      </c>
      <c r="AM54">
        <v>29</v>
      </c>
      <c r="AN54">
        <v>29</v>
      </c>
      <c r="AO54">
        <v>42</v>
      </c>
      <c r="AP54">
        <v>31</v>
      </c>
      <c r="AQ54">
        <v>47</v>
      </c>
      <c r="AR54">
        <v>31</v>
      </c>
      <c r="AS54">
        <v>61</v>
      </c>
    </row>
    <row r="55" spans="33:45" ht="13.5">
      <c r="AG55">
        <v>54</v>
      </c>
      <c r="AH55">
        <v>1019425</v>
      </c>
      <c r="AI55">
        <v>72779</v>
      </c>
      <c r="AL55">
        <v>10</v>
      </c>
      <c r="AM55">
        <v>30</v>
      </c>
      <c r="AN55">
        <v>29</v>
      </c>
      <c r="AO55">
        <v>43</v>
      </c>
      <c r="AP55">
        <v>31</v>
      </c>
      <c r="AQ55">
        <v>48</v>
      </c>
      <c r="AR55">
        <v>32</v>
      </c>
      <c r="AS55">
        <v>62</v>
      </c>
    </row>
    <row r="56" spans="33:45" ht="13.5">
      <c r="AG56">
        <v>55</v>
      </c>
      <c r="AH56">
        <v>1092204</v>
      </c>
      <c r="AI56">
        <v>76535</v>
      </c>
      <c r="AL56">
        <v>10</v>
      </c>
      <c r="AM56">
        <v>30</v>
      </c>
      <c r="AN56">
        <v>30</v>
      </c>
      <c r="AO56">
        <v>44</v>
      </c>
      <c r="AP56">
        <v>32</v>
      </c>
      <c r="AQ56">
        <v>49</v>
      </c>
      <c r="AR56">
        <v>32</v>
      </c>
      <c r="AS56">
        <v>63</v>
      </c>
    </row>
    <row r="57" spans="33:45" ht="13.5">
      <c r="AG57">
        <v>56</v>
      </c>
      <c r="AH57">
        <v>1168739</v>
      </c>
      <c r="AI57">
        <v>80414</v>
      </c>
      <c r="AL57">
        <v>10</v>
      </c>
      <c r="AM57">
        <v>30</v>
      </c>
      <c r="AN57">
        <v>30</v>
      </c>
      <c r="AO57">
        <v>44</v>
      </c>
      <c r="AP57">
        <v>32</v>
      </c>
      <c r="AQ57">
        <v>50</v>
      </c>
      <c r="AR57">
        <v>33</v>
      </c>
      <c r="AS57">
        <v>64</v>
      </c>
    </row>
    <row r="58" spans="33:45" ht="13.5">
      <c r="AG58">
        <v>57</v>
      </c>
      <c r="AH58">
        <v>1249153</v>
      </c>
      <c r="AI58">
        <v>84417</v>
      </c>
      <c r="AL58">
        <v>10</v>
      </c>
      <c r="AM58">
        <v>31</v>
      </c>
      <c r="AN58">
        <v>30</v>
      </c>
      <c r="AO58">
        <v>45</v>
      </c>
      <c r="AP58">
        <v>33</v>
      </c>
      <c r="AQ58">
        <v>50</v>
      </c>
      <c r="AR58">
        <v>33</v>
      </c>
      <c r="AS58">
        <v>64</v>
      </c>
    </row>
    <row r="59" spans="33:45" ht="13.5">
      <c r="AG59">
        <v>58</v>
      </c>
      <c r="AH59">
        <v>1333570</v>
      </c>
      <c r="AI59">
        <v>88546</v>
      </c>
      <c r="AL59">
        <v>10</v>
      </c>
      <c r="AM59">
        <v>31</v>
      </c>
      <c r="AN59">
        <v>31</v>
      </c>
      <c r="AO59">
        <v>46</v>
      </c>
      <c r="AP59">
        <v>33</v>
      </c>
      <c r="AQ59">
        <v>51</v>
      </c>
      <c r="AR59">
        <v>33</v>
      </c>
      <c r="AS59">
        <v>65</v>
      </c>
    </row>
    <row r="60" spans="33:45" ht="13.5">
      <c r="AG60">
        <v>59</v>
      </c>
      <c r="AH60">
        <v>1422116</v>
      </c>
      <c r="AI60">
        <v>92802</v>
      </c>
      <c r="AL60">
        <v>10</v>
      </c>
      <c r="AM60">
        <v>32</v>
      </c>
      <c r="AN60">
        <v>31</v>
      </c>
      <c r="AO60">
        <v>46</v>
      </c>
      <c r="AP60">
        <v>33</v>
      </c>
      <c r="AQ60">
        <v>52</v>
      </c>
      <c r="AR60">
        <v>34</v>
      </c>
      <c r="AS60">
        <v>66</v>
      </c>
    </row>
    <row r="61" spans="33:45" ht="13.5">
      <c r="AG61">
        <v>60</v>
      </c>
      <c r="AH61">
        <v>1514918</v>
      </c>
      <c r="AI61">
        <v>97188</v>
      </c>
      <c r="AL61">
        <v>11</v>
      </c>
      <c r="AM61">
        <v>32</v>
      </c>
      <c r="AN61">
        <v>32</v>
      </c>
      <c r="AO61">
        <v>47</v>
      </c>
      <c r="AP61">
        <v>34</v>
      </c>
      <c r="AQ61">
        <v>52</v>
      </c>
      <c r="AR61">
        <v>34</v>
      </c>
      <c r="AS61">
        <v>67</v>
      </c>
    </row>
    <row r="62" spans="33:45" ht="13.5">
      <c r="AG62">
        <v>61</v>
      </c>
      <c r="AH62">
        <v>1612106</v>
      </c>
      <c r="AI62">
        <v>101704</v>
      </c>
      <c r="AL62">
        <v>11</v>
      </c>
      <c r="AM62">
        <v>33</v>
      </c>
      <c r="AN62">
        <v>32</v>
      </c>
      <c r="AO62">
        <v>48</v>
      </c>
      <c r="AP62">
        <v>34</v>
      </c>
      <c r="AQ62">
        <v>53</v>
      </c>
      <c r="AR62">
        <v>35</v>
      </c>
      <c r="AS62">
        <v>68</v>
      </c>
    </row>
    <row r="63" spans="33:45" ht="13.5">
      <c r="AG63">
        <v>62</v>
      </c>
      <c r="AH63">
        <v>1713810</v>
      </c>
      <c r="AI63">
        <v>106353</v>
      </c>
      <c r="AL63">
        <v>11</v>
      </c>
      <c r="AM63">
        <v>33</v>
      </c>
      <c r="AN63">
        <v>33</v>
      </c>
      <c r="AO63">
        <v>48</v>
      </c>
      <c r="AP63">
        <v>35</v>
      </c>
      <c r="AQ63">
        <v>54</v>
      </c>
      <c r="AR63">
        <v>35</v>
      </c>
      <c r="AS63">
        <v>68</v>
      </c>
    </row>
    <row r="64" spans="33:45" ht="13.5">
      <c r="AG64">
        <v>63</v>
      </c>
      <c r="AH64">
        <v>1820163</v>
      </c>
      <c r="AI64">
        <v>111136</v>
      </c>
      <c r="AL64">
        <v>11</v>
      </c>
      <c r="AM64">
        <v>34</v>
      </c>
      <c r="AN64">
        <v>33</v>
      </c>
      <c r="AO64">
        <v>49</v>
      </c>
      <c r="AP64">
        <v>35</v>
      </c>
      <c r="AQ64">
        <v>55</v>
      </c>
      <c r="AR64">
        <v>35</v>
      </c>
      <c r="AS64">
        <v>69</v>
      </c>
    </row>
    <row r="65" spans="33:45" ht="13.5">
      <c r="AG65">
        <v>64</v>
      </c>
      <c r="AH65">
        <v>1931299</v>
      </c>
      <c r="AI65">
        <v>116055</v>
      </c>
      <c r="AL65">
        <v>11</v>
      </c>
      <c r="AM65">
        <v>34</v>
      </c>
      <c r="AN65">
        <v>34</v>
      </c>
      <c r="AO65">
        <v>50</v>
      </c>
      <c r="AP65">
        <v>36</v>
      </c>
      <c r="AQ65">
        <v>55</v>
      </c>
      <c r="AR65">
        <v>36</v>
      </c>
      <c r="AS65">
        <v>70</v>
      </c>
    </row>
    <row r="66" spans="33:45" ht="13.5">
      <c r="AG66">
        <v>65</v>
      </c>
      <c r="AH66">
        <v>2047354</v>
      </c>
      <c r="AI66">
        <v>121111</v>
      </c>
      <c r="AL66">
        <v>11</v>
      </c>
      <c r="AM66">
        <v>35</v>
      </c>
      <c r="AN66">
        <v>34</v>
      </c>
      <c r="AO66">
        <v>50</v>
      </c>
      <c r="AP66">
        <v>36</v>
      </c>
      <c r="AQ66">
        <v>56</v>
      </c>
      <c r="AR66">
        <v>36</v>
      </c>
      <c r="AS66">
        <v>71</v>
      </c>
    </row>
    <row r="67" spans="33:45" ht="13.5">
      <c r="AG67">
        <v>66</v>
      </c>
      <c r="AH67">
        <v>2168465</v>
      </c>
      <c r="AI67">
        <v>126307</v>
      </c>
      <c r="AL67">
        <v>11</v>
      </c>
      <c r="AM67">
        <v>35</v>
      </c>
      <c r="AN67">
        <v>35</v>
      </c>
      <c r="AO67">
        <v>51</v>
      </c>
      <c r="AP67">
        <v>36</v>
      </c>
      <c r="AQ67">
        <v>57</v>
      </c>
      <c r="AR67">
        <v>37</v>
      </c>
      <c r="AS67">
        <v>72</v>
      </c>
    </row>
    <row r="68" spans="33:45" ht="13.5">
      <c r="AG68">
        <v>67</v>
      </c>
      <c r="AH68">
        <v>2294772</v>
      </c>
      <c r="AI68">
        <v>131644</v>
      </c>
      <c r="AL68">
        <v>11</v>
      </c>
      <c r="AM68">
        <v>35</v>
      </c>
      <c r="AN68">
        <v>35</v>
      </c>
      <c r="AO68">
        <v>52</v>
      </c>
      <c r="AP68">
        <v>37</v>
      </c>
      <c r="AQ68">
        <v>57</v>
      </c>
      <c r="AR68">
        <v>37</v>
      </c>
      <c r="AS68">
        <v>72</v>
      </c>
    </row>
    <row r="69" spans="33:45" ht="13.5">
      <c r="AG69">
        <v>68</v>
      </c>
      <c r="AH69">
        <v>2426416</v>
      </c>
      <c r="AI69">
        <v>137124</v>
      </c>
      <c r="AL69">
        <v>11</v>
      </c>
      <c r="AM69">
        <v>36</v>
      </c>
      <c r="AN69">
        <v>36</v>
      </c>
      <c r="AO69">
        <v>52</v>
      </c>
      <c r="AP69">
        <v>37</v>
      </c>
      <c r="AQ69">
        <v>58</v>
      </c>
      <c r="AR69">
        <v>37</v>
      </c>
      <c r="AS69">
        <v>73</v>
      </c>
    </row>
    <row r="70" spans="33:45" ht="13.5">
      <c r="AG70">
        <v>69</v>
      </c>
      <c r="AH70">
        <v>2563540</v>
      </c>
      <c r="AI70">
        <v>142747</v>
      </c>
      <c r="AL70">
        <v>11</v>
      </c>
      <c r="AM70">
        <v>36</v>
      </c>
      <c r="AN70">
        <v>36</v>
      </c>
      <c r="AO70">
        <v>53</v>
      </c>
      <c r="AP70">
        <v>38</v>
      </c>
      <c r="AQ70">
        <v>59</v>
      </c>
      <c r="AR70">
        <v>38</v>
      </c>
      <c r="AS70">
        <v>74</v>
      </c>
    </row>
    <row r="71" spans="33:45" ht="13.5">
      <c r="AG71">
        <v>70</v>
      </c>
      <c r="AH71">
        <v>2706287</v>
      </c>
      <c r="AI71">
        <v>148517</v>
      </c>
      <c r="AL71">
        <v>12</v>
      </c>
      <c r="AM71">
        <v>37</v>
      </c>
      <c r="AN71">
        <v>37</v>
      </c>
      <c r="AO71">
        <v>54</v>
      </c>
      <c r="AP71">
        <v>38</v>
      </c>
      <c r="AQ71">
        <v>59</v>
      </c>
      <c r="AR71">
        <v>38</v>
      </c>
      <c r="AS71">
        <v>75</v>
      </c>
    </row>
    <row r="72" spans="33:45" ht="13.5">
      <c r="AG72">
        <v>71</v>
      </c>
      <c r="AH72">
        <v>2854804</v>
      </c>
      <c r="AI72">
        <v>154435</v>
      </c>
      <c r="AL72">
        <v>12</v>
      </c>
      <c r="AM72">
        <v>37</v>
      </c>
      <c r="AN72">
        <v>37</v>
      </c>
      <c r="AO72">
        <v>54</v>
      </c>
      <c r="AP72">
        <v>38</v>
      </c>
      <c r="AQ72">
        <v>60</v>
      </c>
      <c r="AR72">
        <v>39</v>
      </c>
      <c r="AS72">
        <v>76</v>
      </c>
    </row>
    <row r="73" spans="33:45" ht="13.5">
      <c r="AG73">
        <v>72</v>
      </c>
      <c r="AH73">
        <v>3009239</v>
      </c>
      <c r="AI73">
        <v>160501</v>
      </c>
      <c r="AL73">
        <v>12</v>
      </c>
      <c r="AM73">
        <v>38</v>
      </c>
      <c r="AN73">
        <v>37</v>
      </c>
      <c r="AO73">
        <v>55</v>
      </c>
      <c r="AP73">
        <v>39</v>
      </c>
      <c r="AQ73">
        <v>61</v>
      </c>
      <c r="AR73">
        <v>39</v>
      </c>
      <c r="AS73">
        <v>76</v>
      </c>
    </row>
    <row r="74" spans="33:45" ht="13.5">
      <c r="AG74">
        <v>73</v>
      </c>
      <c r="AH74">
        <v>3169740</v>
      </c>
      <c r="AI74">
        <v>166719</v>
      </c>
      <c r="AL74">
        <v>12</v>
      </c>
      <c r="AM74">
        <v>38</v>
      </c>
      <c r="AN74">
        <v>38</v>
      </c>
      <c r="AO74">
        <v>56</v>
      </c>
      <c r="AP74">
        <v>39</v>
      </c>
      <c r="AQ74">
        <v>62</v>
      </c>
      <c r="AR74">
        <v>39</v>
      </c>
      <c r="AS74">
        <v>77</v>
      </c>
    </row>
    <row r="75" spans="33:45" ht="13.5">
      <c r="AG75">
        <v>74</v>
      </c>
      <c r="AH75">
        <v>3336459</v>
      </c>
      <c r="AI75">
        <v>173089</v>
      </c>
      <c r="AL75">
        <v>12</v>
      </c>
      <c r="AM75">
        <v>39</v>
      </c>
      <c r="AN75">
        <v>38</v>
      </c>
      <c r="AO75">
        <v>56</v>
      </c>
      <c r="AP75">
        <v>40</v>
      </c>
      <c r="AQ75">
        <v>62</v>
      </c>
      <c r="AR75">
        <v>40</v>
      </c>
      <c r="AS75">
        <v>78</v>
      </c>
    </row>
    <row r="76" spans="33:45" ht="13.5">
      <c r="AG76">
        <v>75</v>
      </c>
      <c r="AH76">
        <v>3509548</v>
      </c>
      <c r="AI76">
        <v>179614</v>
      </c>
      <c r="AL76">
        <v>12</v>
      </c>
      <c r="AM76">
        <v>39</v>
      </c>
      <c r="AN76">
        <v>39</v>
      </c>
      <c r="AO76">
        <v>57</v>
      </c>
      <c r="AP76">
        <v>40</v>
      </c>
      <c r="AQ76">
        <v>63</v>
      </c>
      <c r="AR76">
        <v>40</v>
      </c>
      <c r="AS76">
        <v>79</v>
      </c>
    </row>
    <row r="77" spans="33:45" ht="13.5">
      <c r="AG77">
        <v>76</v>
      </c>
      <c r="AH77">
        <v>3689162</v>
      </c>
      <c r="AI77">
        <v>186294</v>
      </c>
      <c r="AL77">
        <v>12</v>
      </c>
      <c r="AM77">
        <v>40</v>
      </c>
      <c r="AN77">
        <v>39</v>
      </c>
      <c r="AO77">
        <v>58</v>
      </c>
      <c r="AP77">
        <v>40</v>
      </c>
      <c r="AQ77">
        <v>64</v>
      </c>
      <c r="AR77">
        <v>41</v>
      </c>
      <c r="AS77">
        <v>80</v>
      </c>
    </row>
    <row r="78" spans="33:45" ht="13.5">
      <c r="AG78">
        <v>77</v>
      </c>
      <c r="AH78">
        <v>3875456</v>
      </c>
      <c r="AI78">
        <v>193131</v>
      </c>
      <c r="AL78">
        <v>12</v>
      </c>
      <c r="AM78">
        <v>40</v>
      </c>
      <c r="AN78">
        <v>40</v>
      </c>
      <c r="AO78">
        <v>58</v>
      </c>
      <c r="AP78">
        <v>41</v>
      </c>
      <c r="AQ78">
        <v>64</v>
      </c>
      <c r="AR78">
        <v>41</v>
      </c>
      <c r="AS78">
        <v>80</v>
      </c>
    </row>
    <row r="79" spans="33:45" ht="13.5">
      <c r="AG79">
        <v>78</v>
      </c>
      <c r="AH79">
        <v>4068587</v>
      </c>
      <c r="AI79">
        <v>200128</v>
      </c>
      <c r="AL79">
        <v>12</v>
      </c>
      <c r="AM79">
        <v>40</v>
      </c>
      <c r="AN79">
        <v>40</v>
      </c>
      <c r="AO79">
        <v>59</v>
      </c>
      <c r="AP79">
        <v>41</v>
      </c>
      <c r="AQ79">
        <v>65</v>
      </c>
      <c r="AR79">
        <v>42</v>
      </c>
      <c r="AS79">
        <v>81</v>
      </c>
    </row>
    <row r="80" spans="33:45" ht="13.5">
      <c r="AG80">
        <v>79</v>
      </c>
      <c r="AH80">
        <v>4268715</v>
      </c>
      <c r="AI80">
        <v>207285</v>
      </c>
      <c r="AL80">
        <v>12</v>
      </c>
      <c r="AM80">
        <v>41</v>
      </c>
      <c r="AN80">
        <v>41</v>
      </c>
      <c r="AO80">
        <v>60</v>
      </c>
      <c r="AP80">
        <v>42</v>
      </c>
      <c r="AQ80">
        <v>66</v>
      </c>
      <c r="AR80">
        <v>42</v>
      </c>
      <c r="AS80">
        <v>82</v>
      </c>
    </row>
    <row r="81" spans="33:45" ht="13.5">
      <c r="AG81">
        <v>80</v>
      </c>
      <c r="AH81">
        <v>4476000</v>
      </c>
      <c r="AI81">
        <v>214605</v>
      </c>
      <c r="AL81">
        <v>13</v>
      </c>
      <c r="AM81">
        <v>41</v>
      </c>
      <c r="AN81">
        <v>41</v>
      </c>
      <c r="AO81">
        <v>60</v>
      </c>
      <c r="AP81">
        <v>42</v>
      </c>
      <c r="AQ81">
        <v>67</v>
      </c>
      <c r="AR81">
        <v>42</v>
      </c>
      <c r="AS81">
        <v>83</v>
      </c>
    </row>
    <row r="82" spans="33:45" ht="13.5">
      <c r="AG82">
        <v>81</v>
      </c>
      <c r="AH82">
        <v>4690605</v>
      </c>
      <c r="AI82">
        <v>222088</v>
      </c>
      <c r="AL82">
        <v>13</v>
      </c>
      <c r="AM82">
        <v>42</v>
      </c>
      <c r="AN82">
        <v>42</v>
      </c>
      <c r="AO82">
        <v>61</v>
      </c>
      <c r="AP82">
        <v>43</v>
      </c>
      <c r="AQ82">
        <v>67</v>
      </c>
      <c r="AR82">
        <v>43</v>
      </c>
      <c r="AS82">
        <v>84</v>
      </c>
    </row>
    <row r="83" spans="33:45" ht="13.5">
      <c r="AG83">
        <v>82</v>
      </c>
      <c r="AH83">
        <v>4912693</v>
      </c>
      <c r="AI83">
        <v>229737</v>
      </c>
      <c r="AL83">
        <v>13</v>
      </c>
      <c r="AM83">
        <v>42</v>
      </c>
      <c r="AN83">
        <v>42</v>
      </c>
      <c r="AO83">
        <v>62</v>
      </c>
      <c r="AP83">
        <v>43</v>
      </c>
      <c r="AQ83">
        <v>68</v>
      </c>
      <c r="AR83">
        <v>43</v>
      </c>
      <c r="AS83">
        <v>84</v>
      </c>
    </row>
    <row r="84" spans="33:45" ht="13.5">
      <c r="AG84">
        <v>83</v>
      </c>
      <c r="AH84">
        <v>5142430</v>
      </c>
      <c r="AI84">
        <v>237553</v>
      </c>
      <c r="AL84">
        <v>13</v>
      </c>
      <c r="AM84">
        <v>43</v>
      </c>
      <c r="AN84">
        <v>43</v>
      </c>
      <c r="AO84">
        <v>62</v>
      </c>
      <c r="AP84">
        <v>43</v>
      </c>
      <c r="AQ84">
        <v>69</v>
      </c>
      <c r="AR84">
        <v>44</v>
      </c>
      <c r="AS84">
        <v>85</v>
      </c>
    </row>
    <row r="85" spans="33:45" ht="13.5">
      <c r="AG85">
        <v>84</v>
      </c>
      <c r="AH85">
        <v>5379983</v>
      </c>
      <c r="AI85">
        <v>245538</v>
      </c>
      <c r="AL85">
        <v>13</v>
      </c>
      <c r="AM85">
        <v>43</v>
      </c>
      <c r="AN85">
        <v>43</v>
      </c>
      <c r="AO85">
        <v>63</v>
      </c>
      <c r="AP85">
        <v>44</v>
      </c>
      <c r="AQ85">
        <v>69</v>
      </c>
      <c r="AR85">
        <v>44</v>
      </c>
      <c r="AS85">
        <v>86</v>
      </c>
    </row>
    <row r="86" spans="33:45" ht="13.5">
      <c r="AG86">
        <v>85</v>
      </c>
      <c r="AH86">
        <v>5625521</v>
      </c>
      <c r="AI86">
        <v>253693</v>
      </c>
      <c r="AL86">
        <v>14</v>
      </c>
      <c r="AM86">
        <v>44</v>
      </c>
      <c r="AN86">
        <v>43</v>
      </c>
      <c r="AO86">
        <v>64</v>
      </c>
      <c r="AP86">
        <v>44</v>
      </c>
      <c r="AQ86">
        <v>70</v>
      </c>
      <c r="AR86">
        <v>44</v>
      </c>
      <c r="AS86">
        <v>87</v>
      </c>
    </row>
    <row r="87" spans="33:45" ht="13.5">
      <c r="AG87">
        <v>86</v>
      </c>
      <c r="AH87">
        <v>5879214</v>
      </c>
      <c r="AI87">
        <v>262020</v>
      </c>
      <c r="AL87">
        <v>14</v>
      </c>
      <c r="AM87">
        <v>44</v>
      </c>
      <c r="AN87">
        <v>44</v>
      </c>
      <c r="AO87">
        <v>64</v>
      </c>
      <c r="AP87">
        <v>45</v>
      </c>
      <c r="AQ87">
        <v>71</v>
      </c>
      <c r="AR87">
        <v>45</v>
      </c>
      <c r="AS87">
        <v>88</v>
      </c>
    </row>
    <row r="88" spans="33:45" ht="13.5">
      <c r="AG88">
        <v>87</v>
      </c>
      <c r="AH88">
        <v>6141234</v>
      </c>
      <c r="AI88">
        <v>270520</v>
      </c>
      <c r="AL88">
        <v>15</v>
      </c>
      <c r="AM88">
        <v>45</v>
      </c>
      <c r="AN88">
        <v>44</v>
      </c>
      <c r="AO88">
        <v>65</v>
      </c>
      <c r="AP88">
        <v>45</v>
      </c>
      <c r="AQ88">
        <v>72</v>
      </c>
      <c r="AR88">
        <v>45</v>
      </c>
      <c r="AS88">
        <v>88</v>
      </c>
    </row>
    <row r="89" spans="33:45" ht="13.5">
      <c r="AG89">
        <v>88</v>
      </c>
      <c r="AH89">
        <v>6411754</v>
      </c>
      <c r="AI89">
        <v>279196</v>
      </c>
      <c r="AL89">
        <v>22</v>
      </c>
      <c r="AM89">
        <v>45</v>
      </c>
      <c r="AN89">
        <v>45</v>
      </c>
      <c r="AO89">
        <v>66</v>
      </c>
      <c r="AP89">
        <v>45</v>
      </c>
      <c r="AQ89">
        <v>72</v>
      </c>
      <c r="AR89">
        <v>46</v>
      </c>
      <c r="AS89">
        <v>89</v>
      </c>
    </row>
    <row r="90" spans="33:45" ht="13.5">
      <c r="AG90">
        <v>89</v>
      </c>
      <c r="AH90">
        <v>6690980</v>
      </c>
      <c r="AI90">
        <v>288048</v>
      </c>
      <c r="AL90">
        <v>29</v>
      </c>
      <c r="AM90">
        <v>45</v>
      </c>
      <c r="AN90">
        <v>45</v>
      </c>
      <c r="AO90">
        <v>66</v>
      </c>
      <c r="AP90">
        <v>46</v>
      </c>
      <c r="AQ90">
        <v>73</v>
      </c>
      <c r="AR90">
        <v>46</v>
      </c>
      <c r="AS90">
        <v>90</v>
      </c>
    </row>
    <row r="91" spans="33:45" ht="13.5">
      <c r="AG91">
        <v>90</v>
      </c>
      <c r="AH91">
        <v>6978998</v>
      </c>
      <c r="AI91">
        <v>297078</v>
      </c>
      <c r="AL91">
        <v>36</v>
      </c>
      <c r="AM91">
        <v>46</v>
      </c>
      <c r="AN91">
        <v>46</v>
      </c>
      <c r="AO91">
        <v>67</v>
      </c>
      <c r="AP91">
        <v>46</v>
      </c>
      <c r="AQ91">
        <v>74</v>
      </c>
      <c r="AR91">
        <v>46</v>
      </c>
      <c r="AS91">
        <v>91</v>
      </c>
    </row>
    <row r="92" spans="33:45" ht="13.5">
      <c r="AG92">
        <v>91</v>
      </c>
      <c r="AH92">
        <v>7276076</v>
      </c>
      <c r="AI92">
        <v>306288</v>
      </c>
      <c r="AL92">
        <v>43</v>
      </c>
      <c r="AM92">
        <v>46</v>
      </c>
      <c r="AN92">
        <v>46</v>
      </c>
      <c r="AO92">
        <v>68</v>
      </c>
      <c r="AP92">
        <v>47</v>
      </c>
      <c r="AQ92">
        <v>74</v>
      </c>
      <c r="AR92">
        <v>47</v>
      </c>
      <c r="AS92">
        <v>92</v>
      </c>
    </row>
    <row r="93" spans="33:45" ht="13.5">
      <c r="AG93">
        <v>92</v>
      </c>
      <c r="AH93">
        <v>7582364</v>
      </c>
      <c r="AI93">
        <v>315679</v>
      </c>
      <c r="AL93">
        <v>50</v>
      </c>
      <c r="AM93">
        <v>47</v>
      </c>
      <c r="AN93">
        <v>47</v>
      </c>
      <c r="AO93">
        <v>68</v>
      </c>
      <c r="AP93">
        <v>47</v>
      </c>
      <c r="AQ93">
        <v>75</v>
      </c>
      <c r="AR93">
        <v>47</v>
      </c>
      <c r="AS93">
        <v>92</v>
      </c>
    </row>
    <row r="94" spans="33:45" ht="13.5">
      <c r="AG94">
        <v>93</v>
      </c>
      <c r="AH94">
        <v>7898043</v>
      </c>
      <c r="AI94">
        <v>325253</v>
      </c>
      <c r="AL94">
        <v>57</v>
      </c>
      <c r="AM94">
        <v>47</v>
      </c>
      <c r="AN94">
        <v>47</v>
      </c>
      <c r="AO94">
        <v>69</v>
      </c>
      <c r="AP94">
        <v>48</v>
      </c>
      <c r="AQ94">
        <v>76</v>
      </c>
      <c r="AR94">
        <v>48</v>
      </c>
      <c r="AS94">
        <v>93</v>
      </c>
    </row>
    <row r="95" spans="33:45" ht="13.5">
      <c r="AG95">
        <v>94</v>
      </c>
      <c r="AH95">
        <v>8223296</v>
      </c>
      <c r="AI95">
        <v>335012</v>
      </c>
      <c r="AL95">
        <v>64</v>
      </c>
      <c r="AM95">
        <v>48</v>
      </c>
      <c r="AN95">
        <v>48</v>
      </c>
      <c r="AO95">
        <v>70</v>
      </c>
      <c r="AP95">
        <v>48</v>
      </c>
      <c r="AQ95">
        <v>76</v>
      </c>
      <c r="AR95">
        <v>48</v>
      </c>
      <c r="AS95">
        <v>94</v>
      </c>
    </row>
    <row r="96" spans="33:45" ht="13.5">
      <c r="AG96">
        <v>95</v>
      </c>
      <c r="AH96">
        <v>8558308</v>
      </c>
      <c r="AI96">
        <v>344956</v>
      </c>
      <c r="AL96">
        <v>71</v>
      </c>
      <c r="AM96">
        <v>48</v>
      </c>
      <c r="AN96">
        <v>48</v>
      </c>
      <c r="AO96">
        <v>70</v>
      </c>
      <c r="AP96">
        <v>48</v>
      </c>
      <c r="AQ96">
        <v>77</v>
      </c>
      <c r="AR96">
        <v>48</v>
      </c>
      <c r="AS96">
        <v>95</v>
      </c>
    </row>
    <row r="97" spans="33:45" ht="13.5">
      <c r="AG97">
        <v>96</v>
      </c>
      <c r="AH97">
        <v>8903264</v>
      </c>
      <c r="AI97">
        <v>355088</v>
      </c>
      <c r="AL97">
        <v>78</v>
      </c>
      <c r="AM97">
        <v>49</v>
      </c>
      <c r="AN97">
        <v>49</v>
      </c>
      <c r="AO97">
        <v>71</v>
      </c>
      <c r="AP97">
        <v>49</v>
      </c>
      <c r="AQ97">
        <v>78</v>
      </c>
      <c r="AR97">
        <v>49</v>
      </c>
      <c r="AS97">
        <v>96</v>
      </c>
    </row>
    <row r="98" spans="33:45" ht="13.5">
      <c r="AG98">
        <v>97</v>
      </c>
      <c r="AH98">
        <v>9258352</v>
      </c>
      <c r="AI98">
        <v>365409</v>
      </c>
      <c r="AL98">
        <v>85</v>
      </c>
      <c r="AM98">
        <v>49</v>
      </c>
      <c r="AN98">
        <v>49</v>
      </c>
      <c r="AO98">
        <v>72</v>
      </c>
      <c r="AP98">
        <v>49</v>
      </c>
      <c r="AQ98">
        <v>79</v>
      </c>
      <c r="AR98">
        <v>49</v>
      </c>
      <c r="AS98">
        <v>96</v>
      </c>
    </row>
    <row r="99" spans="33:45" ht="13.5">
      <c r="AG99">
        <v>98</v>
      </c>
      <c r="AH99">
        <v>9623761</v>
      </c>
      <c r="AI99">
        <v>375921</v>
      </c>
      <c r="AL99">
        <v>92</v>
      </c>
      <c r="AM99">
        <v>50</v>
      </c>
      <c r="AN99">
        <v>50</v>
      </c>
      <c r="AO99">
        <v>72</v>
      </c>
      <c r="AP99">
        <v>50</v>
      </c>
      <c r="AQ99">
        <v>79</v>
      </c>
      <c r="AR99">
        <v>50</v>
      </c>
      <c r="AS99">
        <v>97</v>
      </c>
    </row>
    <row r="100" spans="33:45" ht="13.5">
      <c r="AG100">
        <v>99</v>
      </c>
      <c r="AH100">
        <v>9999682</v>
      </c>
      <c r="AI100" t="s">
        <v>49</v>
      </c>
      <c r="AL100">
        <v>99</v>
      </c>
      <c r="AM100">
        <v>50</v>
      </c>
      <c r="AN100">
        <v>50</v>
      </c>
      <c r="AO100">
        <v>73</v>
      </c>
      <c r="AP100">
        <v>50</v>
      </c>
      <c r="AQ100">
        <v>80</v>
      </c>
      <c r="AR100">
        <v>50</v>
      </c>
      <c r="AS100">
        <v>98</v>
      </c>
    </row>
    <row r="102" spans="3:41" ht="13.5">
      <c r="C102" t="s">
        <v>282</v>
      </c>
      <c r="D102">
        <v>1</v>
      </c>
      <c r="W102" t="s">
        <v>166</v>
      </c>
      <c r="X102" s="2" t="s">
        <v>174</v>
      </c>
      <c r="Y102" s="2" t="s">
        <v>174</v>
      </c>
      <c r="Z102" s="2" t="s">
        <v>174</v>
      </c>
      <c r="AA102" s="2" t="s">
        <v>174</v>
      </c>
      <c r="AN102">
        <v>32</v>
      </c>
      <c r="AO102">
        <v>32</v>
      </c>
    </row>
    <row r="103" spans="1:41" ht="13.5">
      <c r="A103" s="1">
        <v>1</v>
      </c>
      <c r="B103" t="str">
        <f>A103*2+C103&amp;"～"&amp;INT(A103*2+C103*1.5)</f>
        <v>7～9</v>
      </c>
      <c r="C103">
        <v>5</v>
      </c>
      <c r="D103">
        <v>31</v>
      </c>
      <c r="W103" t="s">
        <v>53</v>
      </c>
      <c r="X103" s="2" t="s">
        <v>174</v>
      </c>
      <c r="Y103" t="s">
        <v>174</v>
      </c>
      <c r="Z103" t="s">
        <v>174</v>
      </c>
      <c r="AA103" t="s">
        <v>174</v>
      </c>
      <c r="AB103">
        <v>41</v>
      </c>
      <c r="AN103">
        <f>A103*2+C103</f>
        <v>7</v>
      </c>
      <c r="AO103">
        <f>INT(A103*2+C103*1.5)</f>
        <v>9</v>
      </c>
    </row>
    <row r="104" spans="1:41" ht="13.5">
      <c r="A104" s="1">
        <v>2</v>
      </c>
      <c r="B104" t="str">
        <f aca="true" t="shared" si="3" ref="B104:B118">A104*2+C104&amp;"～"&amp;INT(A104*2+C104*1.5)</f>
        <v>10～13</v>
      </c>
      <c r="C104">
        <v>6</v>
      </c>
      <c r="D104">
        <v>1</v>
      </c>
      <c r="W104" t="s">
        <v>177</v>
      </c>
      <c r="X104" s="2" t="s">
        <v>176</v>
      </c>
      <c r="Y104" t="s">
        <v>174</v>
      </c>
      <c r="Z104" t="s">
        <v>175</v>
      </c>
      <c r="AA104" t="s">
        <v>174</v>
      </c>
      <c r="AB104">
        <v>52</v>
      </c>
      <c r="AC104">
        <f>8+8</f>
        <v>16</v>
      </c>
      <c r="AN104">
        <f aca="true" t="shared" si="4" ref="AN104:AN123">A104*2+C104</f>
        <v>10</v>
      </c>
      <c r="AO104">
        <f aca="true" t="shared" si="5" ref="AO104:AO123">INT(A104*2+C104*1.5)</f>
        <v>13</v>
      </c>
    </row>
    <row r="105" spans="1:41" ht="13.5">
      <c r="A105" s="1">
        <v>3</v>
      </c>
      <c r="B105" t="str">
        <f t="shared" si="3"/>
        <v>12～15</v>
      </c>
      <c r="C105">
        <v>6</v>
      </c>
      <c r="D105">
        <v>6</v>
      </c>
      <c r="W105" t="s">
        <v>54</v>
      </c>
      <c r="X105" s="2" t="s">
        <v>176</v>
      </c>
      <c r="Y105" t="s">
        <v>174</v>
      </c>
      <c r="Z105" t="s">
        <v>175</v>
      </c>
      <c r="AA105" t="s">
        <v>174</v>
      </c>
      <c r="AB105">
        <v>67</v>
      </c>
      <c r="AN105">
        <f t="shared" si="4"/>
        <v>12</v>
      </c>
      <c r="AO105">
        <f t="shared" si="5"/>
        <v>15</v>
      </c>
    </row>
    <row r="106" spans="1:41" ht="13.5">
      <c r="A106" s="1">
        <v>4</v>
      </c>
      <c r="B106" t="str">
        <f t="shared" si="3"/>
        <v>14～17</v>
      </c>
      <c r="C106">
        <v>6</v>
      </c>
      <c r="D106">
        <v>7</v>
      </c>
      <c r="W106" t="s">
        <v>167</v>
      </c>
      <c r="X106" t="s">
        <v>175</v>
      </c>
      <c r="Y106" t="s">
        <v>174</v>
      </c>
      <c r="Z106" t="s">
        <v>175</v>
      </c>
      <c r="AA106" t="s">
        <v>174</v>
      </c>
      <c r="AB106">
        <v>84</v>
      </c>
      <c r="AC106">
        <f>8</f>
        <v>8</v>
      </c>
      <c r="AN106">
        <f t="shared" si="4"/>
        <v>14</v>
      </c>
      <c r="AO106">
        <f t="shared" si="5"/>
        <v>17</v>
      </c>
    </row>
    <row r="107" spans="1:41" ht="13.5">
      <c r="A107" s="1">
        <v>5</v>
      </c>
      <c r="B107" t="str">
        <f t="shared" si="3"/>
        <v>16～19</v>
      </c>
      <c r="C107">
        <v>6</v>
      </c>
      <c r="D107">
        <v>7</v>
      </c>
      <c r="W107" t="s">
        <v>55</v>
      </c>
      <c r="X107" s="2" t="s">
        <v>175</v>
      </c>
      <c r="Y107" t="s">
        <v>176</v>
      </c>
      <c r="Z107" t="s">
        <v>175</v>
      </c>
      <c r="AA107" t="s">
        <v>174</v>
      </c>
      <c r="AB107">
        <v>102</v>
      </c>
      <c r="AC107">
        <v>8</v>
      </c>
      <c r="AN107">
        <f t="shared" si="4"/>
        <v>16</v>
      </c>
      <c r="AO107">
        <f t="shared" si="5"/>
        <v>19</v>
      </c>
    </row>
    <row r="108" spans="1:41" ht="13.5">
      <c r="A108" s="1">
        <v>6</v>
      </c>
      <c r="B108" t="str">
        <f t="shared" si="3"/>
        <v>20～24</v>
      </c>
      <c r="C108">
        <v>8</v>
      </c>
      <c r="D108">
        <v>8</v>
      </c>
      <c r="W108" t="s">
        <v>168</v>
      </c>
      <c r="X108" s="2" t="s">
        <v>176</v>
      </c>
      <c r="Y108" t="s">
        <v>176</v>
      </c>
      <c r="Z108" t="s">
        <v>175</v>
      </c>
      <c r="AA108" t="s">
        <v>174</v>
      </c>
      <c r="AB108">
        <v>124</v>
      </c>
      <c r="AC108">
        <v>6</v>
      </c>
      <c r="AN108">
        <f t="shared" si="4"/>
        <v>20</v>
      </c>
      <c r="AO108">
        <f t="shared" si="5"/>
        <v>24</v>
      </c>
    </row>
    <row r="109" spans="1:41" ht="13.5">
      <c r="A109" s="1">
        <v>7</v>
      </c>
      <c r="B109" t="str">
        <f t="shared" si="3"/>
        <v>22～26</v>
      </c>
      <c r="C109">
        <v>8</v>
      </c>
      <c r="D109">
        <v>8</v>
      </c>
      <c r="W109" t="s">
        <v>56</v>
      </c>
      <c r="X109" s="2" t="s">
        <v>176</v>
      </c>
      <c r="Y109" t="s">
        <v>176</v>
      </c>
      <c r="Z109" t="s">
        <v>175</v>
      </c>
      <c r="AA109" t="s">
        <v>174</v>
      </c>
      <c r="AB109">
        <v>150</v>
      </c>
      <c r="AN109">
        <f t="shared" si="4"/>
        <v>22</v>
      </c>
      <c r="AO109">
        <f t="shared" si="5"/>
        <v>26</v>
      </c>
    </row>
    <row r="110" spans="1:41" ht="13.5">
      <c r="A110" s="1">
        <v>8</v>
      </c>
      <c r="B110" t="str">
        <f t="shared" si="3"/>
        <v>25～29</v>
      </c>
      <c r="C110">
        <v>9</v>
      </c>
      <c r="D110">
        <v>9</v>
      </c>
      <c r="W110" t="s">
        <v>169</v>
      </c>
      <c r="X110" s="2" t="s">
        <v>176</v>
      </c>
      <c r="Y110" t="s">
        <v>176</v>
      </c>
      <c r="Z110" t="s">
        <v>175</v>
      </c>
      <c r="AA110" t="s">
        <v>174</v>
      </c>
      <c r="AB110">
        <v>178</v>
      </c>
      <c r="AD110" t="s">
        <v>178</v>
      </c>
      <c r="AI110" t="s">
        <v>186</v>
      </c>
      <c r="AJ110">
        <v>2</v>
      </c>
      <c r="AN110">
        <f t="shared" si="4"/>
        <v>25</v>
      </c>
      <c r="AO110">
        <f t="shared" si="5"/>
        <v>29</v>
      </c>
    </row>
    <row r="111" spans="1:41" ht="13.5">
      <c r="A111" s="1">
        <v>9</v>
      </c>
      <c r="B111" t="str">
        <f t="shared" si="3"/>
        <v>27～31</v>
      </c>
      <c r="C111">
        <v>9</v>
      </c>
      <c r="D111">
        <v>9</v>
      </c>
      <c r="W111" t="s">
        <v>5</v>
      </c>
      <c r="X111" t="s">
        <v>176</v>
      </c>
      <c r="Y111" t="s">
        <v>176</v>
      </c>
      <c r="Z111" t="s">
        <v>175</v>
      </c>
      <c r="AA111" t="s">
        <v>174</v>
      </c>
      <c r="AB111">
        <v>209</v>
      </c>
      <c r="AD111" t="s">
        <v>179</v>
      </c>
      <c r="AI111" t="s">
        <v>184</v>
      </c>
      <c r="AJ111">
        <v>2</v>
      </c>
      <c r="AN111">
        <f t="shared" si="4"/>
        <v>27</v>
      </c>
      <c r="AO111">
        <f t="shared" si="5"/>
        <v>31</v>
      </c>
    </row>
    <row r="112" spans="1:41" ht="13.5">
      <c r="A112" s="1">
        <v>10</v>
      </c>
      <c r="B112" t="str">
        <f t="shared" si="3"/>
        <v>37～45</v>
      </c>
      <c r="C112">
        <v>17</v>
      </c>
      <c r="D112">
        <v>3</v>
      </c>
      <c r="W112" t="s">
        <v>57</v>
      </c>
      <c r="X112" s="2" t="s">
        <v>311</v>
      </c>
      <c r="Y112" t="s">
        <v>176</v>
      </c>
      <c r="Z112" t="s">
        <v>175</v>
      </c>
      <c r="AA112" t="s">
        <v>174</v>
      </c>
      <c r="AB112">
        <v>254</v>
      </c>
      <c r="AC112">
        <f>16+26</f>
        <v>42</v>
      </c>
      <c r="AI112" t="s">
        <v>183</v>
      </c>
      <c r="AJ112">
        <v>1</v>
      </c>
      <c r="AN112">
        <f t="shared" si="4"/>
        <v>37</v>
      </c>
      <c r="AO112">
        <f t="shared" si="5"/>
        <v>45</v>
      </c>
    </row>
    <row r="113" spans="1:41" ht="13.5">
      <c r="A113" s="1">
        <v>11</v>
      </c>
      <c r="B113" t="str">
        <f t="shared" si="3"/>
        <v>40～49</v>
      </c>
      <c r="C113">
        <v>18</v>
      </c>
      <c r="D113">
        <v>11</v>
      </c>
      <c r="W113" t="s">
        <v>58</v>
      </c>
      <c r="X113" t="s">
        <v>210</v>
      </c>
      <c r="Y113" t="s">
        <v>176</v>
      </c>
      <c r="Z113" t="s">
        <v>175</v>
      </c>
      <c r="AA113" t="s">
        <v>174</v>
      </c>
      <c r="AB113">
        <v>301</v>
      </c>
      <c r="AD113" t="s">
        <v>180</v>
      </c>
      <c r="AI113" t="s">
        <v>182</v>
      </c>
      <c r="AJ113">
        <v>4</v>
      </c>
      <c r="AN113">
        <f t="shared" si="4"/>
        <v>40</v>
      </c>
      <c r="AO113">
        <f t="shared" si="5"/>
        <v>49</v>
      </c>
    </row>
    <row r="114" spans="1:41" ht="13.5">
      <c r="A114" s="1">
        <v>12</v>
      </c>
      <c r="B114" t="str">
        <f t="shared" si="3"/>
        <v>42～51</v>
      </c>
      <c r="C114">
        <v>18</v>
      </c>
      <c r="D114">
        <v>4</v>
      </c>
      <c r="W114" t="s">
        <v>170</v>
      </c>
      <c r="X114" s="2" t="s">
        <v>210</v>
      </c>
      <c r="Y114" t="s">
        <v>176</v>
      </c>
      <c r="Z114" t="s">
        <v>175</v>
      </c>
      <c r="AA114" t="s">
        <v>174</v>
      </c>
      <c r="AB114">
        <v>352</v>
      </c>
      <c r="AC114">
        <v>1</v>
      </c>
      <c r="AI114" t="s">
        <v>181</v>
      </c>
      <c r="AN114">
        <f t="shared" si="4"/>
        <v>42</v>
      </c>
      <c r="AO114">
        <f t="shared" si="5"/>
        <v>51</v>
      </c>
    </row>
    <row r="115" spans="1:41" ht="13.5">
      <c r="A115" s="1">
        <v>13</v>
      </c>
      <c r="B115" t="str">
        <f t="shared" si="3"/>
        <v>45～54</v>
      </c>
      <c r="C115">
        <v>19</v>
      </c>
      <c r="D115">
        <v>61</v>
      </c>
      <c r="W115" t="s">
        <v>171</v>
      </c>
      <c r="X115" s="2" t="s">
        <v>210</v>
      </c>
      <c r="Y115" t="s">
        <v>176</v>
      </c>
      <c r="Z115" t="s">
        <v>175</v>
      </c>
      <c r="AA115" t="s">
        <v>174</v>
      </c>
      <c r="AB115">
        <v>403</v>
      </c>
      <c r="AD115" t="s">
        <v>187</v>
      </c>
      <c r="AG115" t="s">
        <v>188</v>
      </c>
      <c r="AI115" t="s">
        <v>185</v>
      </c>
      <c r="AJ115">
        <v>1</v>
      </c>
      <c r="AN115">
        <f t="shared" si="4"/>
        <v>45</v>
      </c>
      <c r="AO115">
        <f t="shared" si="5"/>
        <v>54</v>
      </c>
    </row>
    <row r="116" spans="1:41" ht="13.5">
      <c r="A116" s="1">
        <v>14</v>
      </c>
      <c r="B116" t="str">
        <f t="shared" si="3"/>
        <v>48～58</v>
      </c>
      <c r="C116">
        <v>20</v>
      </c>
      <c r="D116">
        <v>2</v>
      </c>
      <c r="W116" t="s">
        <v>59</v>
      </c>
      <c r="X116" s="2" t="s">
        <v>309</v>
      </c>
      <c r="Y116" t="s">
        <v>176</v>
      </c>
      <c r="Z116" t="s">
        <v>175</v>
      </c>
      <c r="AA116" t="s">
        <v>174</v>
      </c>
      <c r="AB116">
        <v>460</v>
      </c>
      <c r="AC116">
        <f>15+14</f>
        <v>29</v>
      </c>
      <c r="AD116" t="s">
        <v>189</v>
      </c>
      <c r="AM116" t="s">
        <v>284</v>
      </c>
      <c r="AN116">
        <f t="shared" si="4"/>
        <v>48</v>
      </c>
      <c r="AO116">
        <f t="shared" si="5"/>
        <v>58</v>
      </c>
    </row>
    <row r="117" spans="1:41" ht="13.5">
      <c r="A117" s="1">
        <v>15</v>
      </c>
      <c r="B117" t="str">
        <f t="shared" si="3"/>
        <v>50～60</v>
      </c>
      <c r="C117">
        <v>20</v>
      </c>
      <c r="D117">
        <v>12</v>
      </c>
      <c r="W117" t="s">
        <v>60</v>
      </c>
      <c r="X117" s="2" t="s">
        <v>210</v>
      </c>
      <c r="Y117" t="s">
        <v>176</v>
      </c>
      <c r="Z117" t="s">
        <v>175</v>
      </c>
      <c r="AA117" t="s">
        <v>174</v>
      </c>
      <c r="AB117">
        <v>519</v>
      </c>
      <c r="AD117" t="s">
        <v>211</v>
      </c>
      <c r="AM117">
        <v>21</v>
      </c>
      <c r="AN117">
        <f t="shared" si="4"/>
        <v>50</v>
      </c>
      <c r="AO117">
        <f t="shared" si="5"/>
        <v>60</v>
      </c>
    </row>
    <row r="118" spans="1:41" ht="13.5">
      <c r="A118" s="1">
        <v>16</v>
      </c>
      <c r="B118" t="str">
        <f t="shared" si="3"/>
        <v>53～63</v>
      </c>
      <c r="C118">
        <v>21</v>
      </c>
      <c r="D118">
        <v>13</v>
      </c>
      <c r="W118" t="s">
        <v>61</v>
      </c>
      <c r="X118" s="2" t="s">
        <v>210</v>
      </c>
      <c r="Y118" t="s">
        <v>176</v>
      </c>
      <c r="Z118" t="s">
        <v>175</v>
      </c>
      <c r="AA118" t="s">
        <v>174</v>
      </c>
      <c r="AB118">
        <v>582</v>
      </c>
      <c r="AD118" t="s">
        <v>212</v>
      </c>
      <c r="AH118" t="s">
        <v>190</v>
      </c>
      <c r="AM118">
        <v>21</v>
      </c>
      <c r="AN118">
        <f t="shared" si="4"/>
        <v>53</v>
      </c>
      <c r="AO118">
        <f t="shared" si="5"/>
        <v>63</v>
      </c>
    </row>
    <row r="119" spans="1:29" ht="13.5">
      <c r="A119" s="1"/>
      <c r="W119" t="s">
        <v>172</v>
      </c>
      <c r="X119" t="s">
        <v>209</v>
      </c>
      <c r="Y119" t="s">
        <v>174</v>
      </c>
      <c r="Z119" t="s">
        <v>175</v>
      </c>
      <c r="AA119" t="s">
        <v>174</v>
      </c>
      <c r="AC119">
        <f>16+7</f>
        <v>23</v>
      </c>
    </row>
    <row r="120" spans="1:41" ht="13.5">
      <c r="A120" s="1">
        <v>17</v>
      </c>
      <c r="B120" t="str">
        <f>A120*2+C120&amp;"～"&amp;INT(A120*2+C120*1.5)</f>
        <v>51～59</v>
      </c>
      <c r="C120">
        <v>17</v>
      </c>
      <c r="D120">
        <v>19</v>
      </c>
      <c r="W120" t="s">
        <v>43</v>
      </c>
      <c r="X120" s="2" t="s">
        <v>209</v>
      </c>
      <c r="Y120" t="s">
        <v>174</v>
      </c>
      <c r="Z120" t="s">
        <v>175</v>
      </c>
      <c r="AA120" t="s">
        <v>174</v>
      </c>
      <c r="AD120" t="s">
        <v>294</v>
      </c>
      <c r="AN120">
        <f t="shared" si="4"/>
        <v>51</v>
      </c>
      <c r="AO120">
        <f t="shared" si="5"/>
        <v>59</v>
      </c>
    </row>
    <row r="121" spans="1:45" ht="13.5">
      <c r="A121" s="1">
        <v>18</v>
      </c>
      <c r="B121" t="str">
        <f>A121*2+C121&amp;"～"&amp;INT(A121*2+C121*1.5)</f>
        <v>53～61</v>
      </c>
      <c r="C121">
        <v>17</v>
      </c>
      <c r="D121">
        <v>18</v>
      </c>
      <c r="W121" t="s">
        <v>42</v>
      </c>
      <c r="X121" s="2" t="s">
        <v>310</v>
      </c>
      <c r="Y121" t="s">
        <v>174</v>
      </c>
      <c r="Z121" t="s">
        <v>175</v>
      </c>
      <c r="AA121" t="s">
        <v>174</v>
      </c>
      <c r="AC121">
        <f>40+38</f>
        <v>78</v>
      </c>
      <c r="AD121" t="s">
        <v>293</v>
      </c>
      <c r="AN121">
        <f t="shared" si="4"/>
        <v>53</v>
      </c>
      <c r="AO121">
        <f t="shared" si="5"/>
        <v>61</v>
      </c>
      <c r="AR121">
        <v>125</v>
      </c>
      <c r="AS121">
        <f>INT(AR121*1.5)</f>
        <v>187</v>
      </c>
    </row>
    <row r="122" spans="1:45" ht="13.5">
      <c r="A122" s="1">
        <v>19</v>
      </c>
      <c r="B122" t="str">
        <f>A122*2+C122&amp;"～"&amp;INT(A122*2+C122*1.5)</f>
        <v>56～65</v>
      </c>
      <c r="C122">
        <v>18</v>
      </c>
      <c r="D122">
        <v>19</v>
      </c>
      <c r="W122" t="s">
        <v>44</v>
      </c>
      <c r="X122" s="2" t="s">
        <v>209</v>
      </c>
      <c r="Y122" t="s">
        <v>174</v>
      </c>
      <c r="Z122" t="s">
        <v>175</v>
      </c>
      <c r="AA122" t="s">
        <v>174</v>
      </c>
      <c r="AN122">
        <f t="shared" si="4"/>
        <v>56</v>
      </c>
      <c r="AO122">
        <f t="shared" si="5"/>
        <v>65</v>
      </c>
      <c r="AQ122">
        <v>73</v>
      </c>
      <c r="AR122">
        <f>(AR$121-AQ122)*15</f>
        <v>780</v>
      </c>
      <c r="AS122">
        <f>(AS$121-AQ122)*15</f>
        <v>1710</v>
      </c>
    </row>
    <row r="123" spans="1:45" ht="13.5">
      <c r="A123" s="1">
        <v>20</v>
      </c>
      <c r="B123" t="str">
        <f>A123*2+C123&amp;"～"&amp;INT(A123*2+C123*1.5)</f>
        <v>58～67</v>
      </c>
      <c r="C123">
        <v>18</v>
      </c>
      <c r="D123">
        <v>21</v>
      </c>
      <c r="W123" t="s">
        <v>46</v>
      </c>
      <c r="X123" s="2" t="s">
        <v>209</v>
      </c>
      <c r="Y123" t="s">
        <v>174</v>
      </c>
      <c r="Z123" t="s">
        <v>175</v>
      </c>
      <c r="AA123" t="s">
        <v>174</v>
      </c>
      <c r="AC123" t="s">
        <v>283</v>
      </c>
      <c r="AN123">
        <f t="shared" si="4"/>
        <v>58</v>
      </c>
      <c r="AO123">
        <f t="shared" si="5"/>
        <v>67</v>
      </c>
      <c r="AQ123">
        <f>AQ122+18*2+6</f>
        <v>115</v>
      </c>
      <c r="AR123">
        <f>(AR$121-AQ123)*15</f>
        <v>150</v>
      </c>
      <c r="AS123">
        <f>(AS$121-AQ123)*15</f>
        <v>1080</v>
      </c>
    </row>
    <row r="124" spans="1:45" ht="13.5">
      <c r="A124" s="1">
        <v>21</v>
      </c>
      <c r="W124" t="s">
        <v>173</v>
      </c>
      <c r="X124" t="s">
        <v>209</v>
      </c>
      <c r="Y124" t="s">
        <v>174</v>
      </c>
      <c r="Z124" t="s">
        <v>175</v>
      </c>
      <c r="AA124" t="s">
        <v>174</v>
      </c>
      <c r="AQ124">
        <f>AQ123+6</f>
        <v>121</v>
      </c>
      <c r="AR124">
        <f>(AR$121-AQ124)*15</f>
        <v>60</v>
      </c>
      <c r="AS124">
        <f>(AS$121-AQ124)*15</f>
        <v>990</v>
      </c>
    </row>
    <row r="125" spans="43:45" ht="13.5">
      <c r="AQ125">
        <f>AQ124+6*3</f>
        <v>139</v>
      </c>
      <c r="AR125">
        <f>(AR$121-AQ125)*15</f>
        <v>-210</v>
      </c>
      <c r="AS125">
        <f>(AS$121-AQ125)*15</f>
        <v>720</v>
      </c>
    </row>
    <row r="126" spans="24:41" ht="13.5">
      <c r="X126" t="s">
        <v>297</v>
      </c>
      <c r="AC126">
        <v>76</v>
      </c>
      <c r="AN126">
        <f>SUM(AN102:AN124)</f>
        <v>718</v>
      </c>
      <c r="AO126">
        <f>SUM(AO102:AO124)</f>
        <v>847</v>
      </c>
    </row>
    <row r="127" spans="30:41" ht="13.5">
      <c r="AD127" t="s">
        <v>367</v>
      </c>
      <c r="AN127">
        <f>582+SUM(AN120:AN124)</f>
        <v>800</v>
      </c>
      <c r="AO127">
        <f>582+SUM(AO120:AO124)</f>
        <v>834</v>
      </c>
    </row>
    <row r="128" spans="24:30" ht="13.5">
      <c r="X128" t="s">
        <v>499</v>
      </c>
      <c r="AD128" t="s">
        <v>368</v>
      </c>
    </row>
    <row r="129" spans="24:30" ht="13.5">
      <c r="X129" t="s">
        <v>500</v>
      </c>
      <c r="AD129" t="s">
        <v>369</v>
      </c>
    </row>
    <row r="130" spans="24:30" ht="13.5">
      <c r="X130" t="s">
        <v>501</v>
      </c>
      <c r="AD130" t="s">
        <v>371</v>
      </c>
    </row>
    <row r="131" spans="24:30" ht="13.5">
      <c r="X131" t="s">
        <v>502</v>
      </c>
      <c r="AD131" t="s">
        <v>370</v>
      </c>
    </row>
    <row r="132" spans="24:30" ht="13.5">
      <c r="X132" t="s">
        <v>503</v>
      </c>
      <c r="AD132" t="s">
        <v>372</v>
      </c>
    </row>
    <row r="133" spans="24:30" ht="13.5">
      <c r="X133" t="s">
        <v>504</v>
      </c>
      <c r="AD133" t="s">
        <v>373</v>
      </c>
    </row>
    <row r="134" spans="24:30" ht="13.5">
      <c r="X134" t="s">
        <v>505</v>
      </c>
      <c r="AD134" t="s">
        <v>374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09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20" sqref="C20"/>
    </sheetView>
  </sheetViews>
  <sheetFormatPr defaultColWidth="5.57421875" defaultRowHeight="15"/>
  <cols>
    <col min="1" max="2" width="2.57421875" style="0" customWidth="1"/>
    <col min="3" max="17" width="5.57421875" style="0" customWidth="1"/>
    <col min="18" max="18" width="6.421875" style="0" bestFit="1" customWidth="1"/>
  </cols>
  <sheetData>
    <row r="1" spans="2:34" ht="13.5">
      <c r="B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1</v>
      </c>
      <c r="L1">
        <v>2</v>
      </c>
      <c r="M1">
        <v>3</v>
      </c>
      <c r="N1">
        <v>4</v>
      </c>
      <c r="O1">
        <v>5</v>
      </c>
      <c r="P1">
        <v>6</v>
      </c>
      <c r="Q1">
        <v>7</v>
      </c>
      <c r="R1">
        <v>8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  <c r="Y1">
        <v>7</v>
      </c>
      <c r="Z1">
        <v>8</v>
      </c>
      <c r="AA1">
        <v>1</v>
      </c>
      <c r="AB1">
        <v>2</v>
      </c>
      <c r="AC1">
        <v>3</v>
      </c>
      <c r="AD1">
        <v>4</v>
      </c>
      <c r="AE1">
        <v>5</v>
      </c>
      <c r="AF1">
        <v>6</v>
      </c>
      <c r="AG1">
        <v>7</v>
      </c>
      <c r="AH1">
        <v>8</v>
      </c>
    </row>
    <row r="3" spans="1:13" ht="13.5">
      <c r="A3" t="s">
        <v>300</v>
      </c>
      <c r="D3">
        <v>378</v>
      </c>
      <c r="E3" t="s">
        <v>301</v>
      </c>
      <c r="F3">
        <v>266</v>
      </c>
      <c r="G3" t="s">
        <v>301</v>
      </c>
      <c r="H3">
        <v>94</v>
      </c>
      <c r="I3" t="s">
        <v>302</v>
      </c>
      <c r="J3">
        <v>75</v>
      </c>
      <c r="K3" t="s">
        <v>301</v>
      </c>
      <c r="L3" t="s">
        <v>302</v>
      </c>
      <c r="M3" t="s">
        <v>301</v>
      </c>
    </row>
    <row r="5" spans="2:34" ht="13.5">
      <c r="B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1</v>
      </c>
      <c r="L5">
        <v>2</v>
      </c>
      <c r="M5">
        <v>3</v>
      </c>
      <c r="N5">
        <v>4</v>
      </c>
      <c r="O5">
        <v>5</v>
      </c>
      <c r="P5">
        <v>6</v>
      </c>
      <c r="Q5">
        <v>7</v>
      </c>
      <c r="R5">
        <v>8</v>
      </c>
      <c r="S5">
        <v>1</v>
      </c>
      <c r="T5">
        <v>2</v>
      </c>
      <c r="U5">
        <v>3</v>
      </c>
      <c r="V5">
        <v>4</v>
      </c>
      <c r="W5">
        <v>5</v>
      </c>
      <c r="X5">
        <v>6</v>
      </c>
      <c r="Y5">
        <v>7</v>
      </c>
      <c r="Z5">
        <v>8</v>
      </c>
      <c r="AA5">
        <v>1</v>
      </c>
      <c r="AB5">
        <v>2</v>
      </c>
      <c r="AC5">
        <v>3</v>
      </c>
      <c r="AD5">
        <v>4</v>
      </c>
      <c r="AE5">
        <v>5</v>
      </c>
      <c r="AF5">
        <v>6</v>
      </c>
      <c r="AG5">
        <v>7</v>
      </c>
      <c r="AH5">
        <v>8</v>
      </c>
    </row>
    <row r="6" spans="1:34" ht="13.5">
      <c r="A6" t="s">
        <v>191</v>
      </c>
      <c r="B6" t="s">
        <v>194</v>
      </c>
      <c r="D6" t="s">
        <v>195</v>
      </c>
      <c r="E6" t="s">
        <v>196</v>
      </c>
      <c r="F6" t="s">
        <v>194</v>
      </c>
      <c r="G6" t="s">
        <v>195</v>
      </c>
      <c r="H6" t="s">
        <v>196</v>
      </c>
      <c r="I6" t="s">
        <v>194</v>
      </c>
      <c r="J6" t="s">
        <v>195</v>
      </c>
      <c r="K6" t="s">
        <v>194</v>
      </c>
      <c r="L6" t="s">
        <v>195</v>
      </c>
      <c r="M6" t="s">
        <v>196</v>
      </c>
      <c r="N6" t="s">
        <v>194</v>
      </c>
      <c r="O6" t="s">
        <v>195</v>
      </c>
      <c r="P6" t="s">
        <v>196</v>
      </c>
      <c r="Q6" t="s">
        <v>194</v>
      </c>
      <c r="R6" t="s">
        <v>195</v>
      </c>
      <c r="S6" t="s">
        <v>194</v>
      </c>
      <c r="T6" t="s">
        <v>195</v>
      </c>
      <c r="U6" t="s">
        <v>196</v>
      </c>
      <c r="V6" t="s">
        <v>194</v>
      </c>
      <c r="W6" t="s">
        <v>195</v>
      </c>
      <c r="X6" t="s">
        <v>196</v>
      </c>
      <c r="Y6" t="s">
        <v>194</v>
      </c>
      <c r="Z6" t="s">
        <v>195</v>
      </c>
      <c r="AA6" t="s">
        <v>194</v>
      </c>
      <c r="AB6" t="s">
        <v>195</v>
      </c>
      <c r="AC6" t="s">
        <v>196</v>
      </c>
      <c r="AD6" t="s">
        <v>194</v>
      </c>
      <c r="AE6" t="s">
        <v>195</v>
      </c>
      <c r="AF6" t="s">
        <v>196</v>
      </c>
      <c r="AG6" t="s">
        <v>194</v>
      </c>
      <c r="AH6" t="s">
        <v>195</v>
      </c>
    </row>
    <row r="7" spans="4:8" ht="13.5">
      <c r="D7" t="s">
        <v>213</v>
      </c>
      <c r="E7" t="s">
        <v>214</v>
      </c>
      <c r="F7" t="s">
        <v>215</v>
      </c>
      <c r="G7" t="s">
        <v>216</v>
      </c>
      <c r="H7" t="s">
        <v>2</v>
      </c>
    </row>
    <row r="8" spans="2:18" ht="13.5">
      <c r="B8" t="s">
        <v>192</v>
      </c>
      <c r="C8">
        <v>0</v>
      </c>
      <c r="D8">
        <v>450</v>
      </c>
      <c r="E8">
        <v>0</v>
      </c>
      <c r="F8">
        <v>0</v>
      </c>
      <c r="G8">
        <v>423</v>
      </c>
      <c r="H8">
        <v>315</v>
      </c>
      <c r="I8">
        <v>0</v>
      </c>
      <c r="J8" t="s">
        <v>193</v>
      </c>
      <c r="K8">
        <v>423</v>
      </c>
      <c r="L8" t="s">
        <v>197</v>
      </c>
      <c r="M8" t="s">
        <v>198</v>
      </c>
      <c r="N8">
        <v>0</v>
      </c>
      <c r="O8">
        <v>393</v>
      </c>
      <c r="P8">
        <v>0</v>
      </c>
      <c r="Q8">
        <v>357</v>
      </c>
      <c r="R8" t="s">
        <v>193</v>
      </c>
    </row>
    <row r="9" spans="2:18" ht="13.5">
      <c r="B9" t="s">
        <v>199</v>
      </c>
      <c r="C9">
        <v>816</v>
      </c>
      <c r="D9">
        <v>393</v>
      </c>
      <c r="E9">
        <v>0</v>
      </c>
      <c r="F9">
        <v>357</v>
      </c>
      <c r="G9" t="s">
        <v>200</v>
      </c>
      <c r="H9">
        <v>0</v>
      </c>
      <c r="I9">
        <v>357</v>
      </c>
      <c r="J9" t="s">
        <v>193</v>
      </c>
      <c r="K9">
        <v>423</v>
      </c>
      <c r="L9" t="s">
        <v>197</v>
      </c>
      <c r="M9" t="s">
        <v>198</v>
      </c>
      <c r="N9">
        <v>0</v>
      </c>
      <c r="O9">
        <v>393</v>
      </c>
      <c r="P9">
        <v>0</v>
      </c>
      <c r="Q9">
        <v>357</v>
      </c>
      <c r="R9" t="s">
        <v>193</v>
      </c>
    </row>
    <row r="10" spans="2:18" ht="13.5">
      <c r="B10" s="6" t="s">
        <v>201</v>
      </c>
      <c r="C10">
        <v>0</v>
      </c>
      <c r="D10" t="s">
        <v>200</v>
      </c>
      <c r="E10">
        <v>0</v>
      </c>
      <c r="F10">
        <v>357</v>
      </c>
      <c r="G10" t="s">
        <v>200</v>
      </c>
      <c r="H10">
        <v>0</v>
      </c>
      <c r="I10">
        <v>357</v>
      </c>
      <c r="J10" t="s">
        <v>193</v>
      </c>
      <c r="K10">
        <v>423</v>
      </c>
      <c r="L10" t="s">
        <v>197</v>
      </c>
      <c r="M10" t="s">
        <v>198</v>
      </c>
      <c r="N10">
        <v>0</v>
      </c>
      <c r="O10">
        <v>393</v>
      </c>
      <c r="P10">
        <v>0</v>
      </c>
      <c r="Q10">
        <v>357</v>
      </c>
      <c r="R10" t="s">
        <v>193</v>
      </c>
    </row>
    <row r="11" spans="2:18" ht="13.5">
      <c r="B11" t="s">
        <v>202</v>
      </c>
      <c r="C11">
        <v>393</v>
      </c>
      <c r="D11">
        <v>450</v>
      </c>
      <c r="E11">
        <v>0</v>
      </c>
      <c r="F11">
        <v>0</v>
      </c>
      <c r="G11">
        <v>423</v>
      </c>
      <c r="H11">
        <v>315</v>
      </c>
      <c r="I11">
        <v>0</v>
      </c>
      <c r="J11" t="s">
        <v>193</v>
      </c>
      <c r="K11">
        <v>423</v>
      </c>
      <c r="L11" t="s">
        <v>197</v>
      </c>
      <c r="M11" t="s">
        <v>198</v>
      </c>
      <c r="N11">
        <v>0</v>
      </c>
      <c r="O11">
        <v>393</v>
      </c>
      <c r="P11">
        <v>0</v>
      </c>
      <c r="Q11">
        <v>357</v>
      </c>
      <c r="R11" t="s">
        <v>193</v>
      </c>
    </row>
    <row r="12" spans="2:18" ht="13.5">
      <c r="B12" t="s">
        <v>207</v>
      </c>
      <c r="C12">
        <v>357</v>
      </c>
      <c r="D12" t="s">
        <v>200</v>
      </c>
      <c r="E12">
        <v>0</v>
      </c>
      <c r="F12">
        <v>357</v>
      </c>
      <c r="G12" t="s">
        <v>200</v>
      </c>
      <c r="H12">
        <v>0</v>
      </c>
      <c r="I12">
        <v>357</v>
      </c>
      <c r="J12" t="s">
        <v>193</v>
      </c>
      <c r="K12">
        <v>423</v>
      </c>
      <c r="L12" t="s">
        <v>197</v>
      </c>
      <c r="M12" t="s">
        <v>198</v>
      </c>
      <c r="N12">
        <v>0</v>
      </c>
      <c r="O12">
        <v>393</v>
      </c>
      <c r="P12">
        <v>0</v>
      </c>
      <c r="Q12">
        <v>357</v>
      </c>
      <c r="R12" t="s">
        <v>193</v>
      </c>
    </row>
    <row r="13" spans="2:26" ht="13.5">
      <c r="B13" t="s">
        <v>203</v>
      </c>
      <c r="C13">
        <v>0</v>
      </c>
      <c r="D13">
        <v>0</v>
      </c>
      <c r="E13" t="s">
        <v>198</v>
      </c>
      <c r="F13">
        <v>0</v>
      </c>
      <c r="G13" t="s">
        <v>205</v>
      </c>
      <c r="H13">
        <v>714</v>
      </c>
      <c r="I13">
        <v>0</v>
      </c>
      <c r="J13" t="s">
        <v>204</v>
      </c>
      <c r="K13">
        <v>0</v>
      </c>
      <c r="L13">
        <v>0</v>
      </c>
      <c r="M13" t="s">
        <v>198</v>
      </c>
      <c r="N13">
        <v>0</v>
      </c>
      <c r="O13" t="s">
        <v>204</v>
      </c>
      <c r="P13">
        <v>0</v>
      </c>
      <c r="Q13">
        <v>0</v>
      </c>
      <c r="R13">
        <v>390</v>
      </c>
      <c r="S13">
        <v>0</v>
      </c>
      <c r="T13" t="s">
        <v>204</v>
      </c>
      <c r="U13" t="s">
        <v>206</v>
      </c>
      <c r="V13">
        <v>0</v>
      </c>
      <c r="W13" t="s">
        <v>204</v>
      </c>
      <c r="X13">
        <v>0</v>
      </c>
      <c r="Y13">
        <v>0</v>
      </c>
      <c r="Z13">
        <v>390</v>
      </c>
    </row>
    <row r="14" spans="2:4" ht="13.5">
      <c r="B14" t="s">
        <v>208</v>
      </c>
      <c r="C14">
        <v>0</v>
      </c>
      <c r="D14">
        <v>450</v>
      </c>
    </row>
    <row r="16" spans="2:6" ht="13.5">
      <c r="B16" t="s">
        <v>317</v>
      </c>
      <c r="D16" t="s">
        <v>318</v>
      </c>
      <c r="F16" t="s">
        <v>323</v>
      </c>
    </row>
    <row r="17" spans="1:4" ht="13.5">
      <c r="A17" t="s">
        <v>312</v>
      </c>
      <c r="C17" s="7" t="s">
        <v>314</v>
      </c>
      <c r="D17" t="s">
        <v>315</v>
      </c>
    </row>
    <row r="18" spans="3:4" ht="13.5">
      <c r="C18">
        <v>486</v>
      </c>
      <c r="D18" t="s">
        <v>316</v>
      </c>
    </row>
    <row r="19" spans="3:4" ht="13.5">
      <c r="C19">
        <v>597</v>
      </c>
      <c r="D19" t="s">
        <v>319</v>
      </c>
    </row>
    <row r="20" spans="3:4" ht="13.5">
      <c r="C20">
        <v>675</v>
      </c>
      <c r="D20" t="s">
        <v>320</v>
      </c>
    </row>
    <row r="21" spans="3:4" ht="13.5">
      <c r="C21">
        <v>582</v>
      </c>
      <c r="D21" t="s">
        <v>483</v>
      </c>
    </row>
    <row r="22" spans="3:6" ht="13.5">
      <c r="C22">
        <v>552</v>
      </c>
      <c r="D22">
        <v>1668</v>
      </c>
      <c r="E22">
        <v>1836</v>
      </c>
      <c r="F22" t="s">
        <v>434</v>
      </c>
    </row>
    <row r="23" spans="3:4" ht="13.5">
      <c r="C23">
        <v>555</v>
      </c>
      <c r="D23" t="s">
        <v>335</v>
      </c>
    </row>
    <row r="24" spans="3:4" ht="13.5">
      <c r="C24">
        <v>561</v>
      </c>
      <c r="D24" t="s">
        <v>434</v>
      </c>
    </row>
    <row r="25" spans="3:4" ht="13.5">
      <c r="C25">
        <v>627</v>
      </c>
      <c r="D25" t="s">
        <v>467</v>
      </c>
    </row>
    <row r="26" spans="3:4" ht="13.5">
      <c r="C26">
        <v>528</v>
      </c>
      <c r="D26" t="s">
        <v>483</v>
      </c>
    </row>
    <row r="27" spans="3:4" ht="13.5">
      <c r="C27">
        <v>636</v>
      </c>
      <c r="D27" t="s">
        <v>468</v>
      </c>
    </row>
    <row r="28" spans="3:4" ht="13.5">
      <c r="C28">
        <v>480</v>
      </c>
      <c r="D28" t="s">
        <v>339</v>
      </c>
    </row>
    <row r="29" spans="3:4" ht="13.5">
      <c r="C29">
        <v>585</v>
      </c>
      <c r="D29" t="s">
        <v>356</v>
      </c>
    </row>
    <row r="30" spans="3:5" ht="13.5">
      <c r="C30">
        <v>531</v>
      </c>
      <c r="D30">
        <v>2220</v>
      </c>
      <c r="E30" t="s">
        <v>336</v>
      </c>
    </row>
    <row r="31" spans="3:4" ht="13.5">
      <c r="C31">
        <v>501</v>
      </c>
      <c r="D31" t="s">
        <v>359</v>
      </c>
    </row>
    <row r="32" spans="3:7" ht="13.5">
      <c r="C32">
        <v>456</v>
      </c>
      <c r="D32">
        <v>2430</v>
      </c>
      <c r="E32">
        <v>396</v>
      </c>
      <c r="F32">
        <v>2160</v>
      </c>
      <c r="G32" t="s">
        <v>467</v>
      </c>
    </row>
    <row r="33" spans="3:6" ht="13.5">
      <c r="C33">
        <v>675</v>
      </c>
      <c r="D33">
        <v>1992</v>
      </c>
      <c r="E33">
        <v>1026</v>
      </c>
      <c r="F33" t="s">
        <v>470</v>
      </c>
    </row>
    <row r="34" spans="3:6" ht="13.5">
      <c r="C34">
        <v>660</v>
      </c>
      <c r="D34">
        <v>726</v>
      </c>
      <c r="E34">
        <v>1884</v>
      </c>
      <c r="F34" t="s">
        <v>470</v>
      </c>
    </row>
    <row r="35" spans="3:11" ht="13.5">
      <c r="C35">
        <v>588</v>
      </c>
      <c r="D35">
        <v>2505</v>
      </c>
      <c r="E35" t="s">
        <v>334</v>
      </c>
      <c r="F35">
        <v>1512</v>
      </c>
      <c r="G35" t="s">
        <v>313</v>
      </c>
      <c r="H35">
        <v>1503</v>
      </c>
      <c r="I35">
        <v>1080</v>
      </c>
      <c r="J35">
        <v>1512</v>
      </c>
      <c r="K35" t="s">
        <v>313</v>
      </c>
    </row>
    <row r="36" spans="3:6" ht="13.5">
      <c r="C36">
        <v>489</v>
      </c>
      <c r="D36">
        <v>2505</v>
      </c>
      <c r="E36" t="s">
        <v>333</v>
      </c>
      <c r="F36">
        <v>1512</v>
      </c>
    </row>
    <row r="37" spans="3:4" ht="13.5">
      <c r="C37">
        <v>471</v>
      </c>
      <c r="D37">
        <v>2505</v>
      </c>
    </row>
    <row r="38" spans="3:4" ht="13.5">
      <c r="C38">
        <v>474</v>
      </c>
      <c r="D38">
        <v>2505</v>
      </c>
    </row>
    <row r="39" spans="3:4" ht="13.5">
      <c r="C39">
        <v>492</v>
      </c>
      <c r="D39">
        <v>2505</v>
      </c>
    </row>
    <row r="40" spans="3:7" ht="13.5">
      <c r="C40">
        <v>663</v>
      </c>
      <c r="D40">
        <v>2505</v>
      </c>
      <c r="E40">
        <v>408</v>
      </c>
      <c r="F40">
        <v>2220</v>
      </c>
      <c r="G40" t="s">
        <v>430</v>
      </c>
    </row>
    <row r="41" spans="3:5" ht="13.5">
      <c r="C41">
        <v>546</v>
      </c>
      <c r="D41">
        <v>2505</v>
      </c>
      <c r="E41" t="s">
        <v>333</v>
      </c>
    </row>
    <row r="42" spans="3:4" ht="13.5">
      <c r="C42">
        <v>456</v>
      </c>
      <c r="D42">
        <v>2505</v>
      </c>
    </row>
    <row r="43" spans="3:10" ht="13.5">
      <c r="C43">
        <v>669</v>
      </c>
      <c r="D43">
        <v>1575</v>
      </c>
      <c r="E43">
        <v>1800</v>
      </c>
      <c r="F43">
        <v>2505</v>
      </c>
      <c r="G43" t="s">
        <v>354</v>
      </c>
      <c r="H43">
        <v>1512</v>
      </c>
      <c r="I43" t="s">
        <v>353</v>
      </c>
      <c r="J43">
        <v>1503</v>
      </c>
    </row>
    <row r="44" spans="3:12" ht="13.5">
      <c r="C44">
        <v>657</v>
      </c>
      <c r="D44">
        <v>1680</v>
      </c>
      <c r="E44">
        <v>2916</v>
      </c>
      <c r="F44">
        <v>1704</v>
      </c>
      <c r="G44" t="s">
        <v>353</v>
      </c>
      <c r="H44">
        <v>1503</v>
      </c>
      <c r="I44">
        <v>1080</v>
      </c>
      <c r="J44">
        <v>1512</v>
      </c>
      <c r="K44" t="s">
        <v>353</v>
      </c>
      <c r="L44">
        <v>1503</v>
      </c>
    </row>
    <row r="45" spans="3:6" ht="13.5">
      <c r="C45" t="s">
        <v>330</v>
      </c>
      <c r="D45">
        <v>2160</v>
      </c>
      <c r="E45">
        <v>1800</v>
      </c>
      <c r="F45">
        <v>2505</v>
      </c>
    </row>
    <row r="46" spans="3:15" ht="13.5">
      <c r="C46">
        <v>612</v>
      </c>
      <c r="D46">
        <v>1503</v>
      </c>
      <c r="E46">
        <v>1080</v>
      </c>
      <c r="F46">
        <v>1512</v>
      </c>
      <c r="G46" t="s">
        <v>353</v>
      </c>
      <c r="H46">
        <v>1503</v>
      </c>
      <c r="I46">
        <v>1080</v>
      </c>
      <c r="J46">
        <v>1512</v>
      </c>
      <c r="K46" t="s">
        <v>353</v>
      </c>
      <c r="L46">
        <v>1503</v>
      </c>
      <c r="M46">
        <v>1080</v>
      </c>
      <c r="N46">
        <v>1512</v>
      </c>
      <c r="O46" t="s">
        <v>353</v>
      </c>
    </row>
    <row r="47" spans="3:8" ht="13.5">
      <c r="C47">
        <v>486</v>
      </c>
      <c r="D47">
        <v>1890</v>
      </c>
      <c r="E47">
        <v>2505</v>
      </c>
      <c r="F47">
        <v>1503</v>
      </c>
      <c r="G47">
        <v>1080</v>
      </c>
      <c r="H47">
        <v>1512</v>
      </c>
    </row>
    <row r="48" spans="3:9" ht="13.5">
      <c r="C48">
        <v>651</v>
      </c>
      <c r="D48">
        <v>1890</v>
      </c>
      <c r="E48">
        <v>2505</v>
      </c>
      <c r="F48">
        <v>1503</v>
      </c>
      <c r="G48">
        <v>1080</v>
      </c>
      <c r="H48">
        <v>1512</v>
      </c>
      <c r="I48" t="s">
        <v>353</v>
      </c>
    </row>
    <row r="49" spans="3:11" ht="13.5">
      <c r="C49">
        <v>615</v>
      </c>
      <c r="D49">
        <v>1521</v>
      </c>
      <c r="E49">
        <v>2295</v>
      </c>
      <c r="F49">
        <v>1890</v>
      </c>
      <c r="G49">
        <v>2505</v>
      </c>
      <c r="H49">
        <v>1503</v>
      </c>
      <c r="I49">
        <v>1080</v>
      </c>
      <c r="J49">
        <v>1512</v>
      </c>
      <c r="K49" t="s">
        <v>313</v>
      </c>
    </row>
    <row r="50" spans="3:24" ht="13.5">
      <c r="C50">
        <v>558</v>
      </c>
      <c r="D50" t="s">
        <v>321</v>
      </c>
      <c r="E50">
        <v>1896</v>
      </c>
      <c r="F50">
        <v>1512</v>
      </c>
      <c r="G50" t="s">
        <v>322</v>
      </c>
      <c r="H50">
        <v>2304</v>
      </c>
      <c r="I50" t="s">
        <v>324</v>
      </c>
      <c r="J50">
        <v>1086</v>
      </c>
      <c r="K50" t="s">
        <v>325</v>
      </c>
      <c r="L50">
        <v>918</v>
      </c>
      <c r="M50">
        <v>2160</v>
      </c>
      <c r="N50">
        <v>1848</v>
      </c>
      <c r="O50">
        <v>1260</v>
      </c>
      <c r="P50">
        <v>1428</v>
      </c>
      <c r="Q50" t="s">
        <v>326</v>
      </c>
      <c r="R50">
        <v>2205</v>
      </c>
      <c r="S50">
        <v>2172</v>
      </c>
      <c r="T50">
        <v>1752</v>
      </c>
      <c r="U50">
        <v>2136</v>
      </c>
      <c r="V50">
        <v>2172</v>
      </c>
      <c r="W50" t="s">
        <v>476</v>
      </c>
      <c r="X50">
        <v>918</v>
      </c>
    </row>
    <row r="51" spans="3:6" ht="13.5">
      <c r="C51">
        <v>663</v>
      </c>
      <c r="D51">
        <v>2100</v>
      </c>
      <c r="E51" t="s">
        <v>475</v>
      </c>
      <c r="F51">
        <v>918</v>
      </c>
    </row>
    <row r="52" spans="3:11" ht="13.5">
      <c r="C52">
        <v>501</v>
      </c>
      <c r="D52">
        <v>780</v>
      </c>
      <c r="E52">
        <v>1080</v>
      </c>
      <c r="F52">
        <v>1512</v>
      </c>
      <c r="G52" t="s">
        <v>313</v>
      </c>
      <c r="H52">
        <v>1503</v>
      </c>
      <c r="I52">
        <v>1080</v>
      </c>
      <c r="J52">
        <v>1512</v>
      </c>
      <c r="K52" t="s">
        <v>313</v>
      </c>
    </row>
    <row r="53" spans="3:12" ht="13.5">
      <c r="C53">
        <v>465</v>
      </c>
      <c r="D53">
        <v>894</v>
      </c>
      <c r="E53">
        <v>1044</v>
      </c>
      <c r="F53">
        <v>1449</v>
      </c>
      <c r="G53">
        <v>750</v>
      </c>
      <c r="H53">
        <v>1584</v>
      </c>
      <c r="I53">
        <v>1752</v>
      </c>
      <c r="J53">
        <v>1449</v>
      </c>
      <c r="K53">
        <v>750</v>
      </c>
      <c r="L53">
        <v>1584</v>
      </c>
    </row>
    <row r="54" spans="3:8" ht="13.5">
      <c r="C54">
        <v>549</v>
      </c>
      <c r="D54">
        <v>1584</v>
      </c>
      <c r="E54">
        <v>1752</v>
      </c>
      <c r="F54">
        <v>1449</v>
      </c>
      <c r="G54">
        <v>750</v>
      </c>
      <c r="H54">
        <v>1584</v>
      </c>
    </row>
    <row r="55" spans="3:10" ht="13.5">
      <c r="C55">
        <v>630</v>
      </c>
      <c r="D55">
        <v>840</v>
      </c>
      <c r="E55">
        <v>2535</v>
      </c>
      <c r="F55">
        <v>1449</v>
      </c>
      <c r="G55">
        <v>750</v>
      </c>
      <c r="H55">
        <v>1584</v>
      </c>
      <c r="I55">
        <v>1752</v>
      </c>
      <c r="J55">
        <v>1449</v>
      </c>
    </row>
    <row r="56" spans="3:17" ht="13.5">
      <c r="C56">
        <v>462</v>
      </c>
      <c r="D56">
        <v>2124</v>
      </c>
      <c r="E56" t="s">
        <v>327</v>
      </c>
      <c r="F56">
        <v>894</v>
      </c>
      <c r="G56">
        <v>2100</v>
      </c>
      <c r="H56">
        <v>1800</v>
      </c>
      <c r="I56">
        <v>1233</v>
      </c>
      <c r="J56">
        <v>1392</v>
      </c>
      <c r="K56" t="s">
        <v>326</v>
      </c>
      <c r="L56">
        <v>2160</v>
      </c>
      <c r="M56">
        <v>2124</v>
      </c>
      <c r="N56">
        <v>1716</v>
      </c>
      <c r="O56">
        <v>2088</v>
      </c>
      <c r="P56">
        <v>2124</v>
      </c>
      <c r="Q56">
        <v>1053</v>
      </c>
    </row>
    <row r="57" spans="3:18" ht="13.5">
      <c r="C57">
        <v>510</v>
      </c>
      <c r="D57">
        <v>2250</v>
      </c>
      <c r="E57" t="s">
        <v>484</v>
      </c>
      <c r="F57">
        <v>1062</v>
      </c>
      <c r="G57" t="s">
        <v>327</v>
      </c>
      <c r="H57">
        <v>894</v>
      </c>
      <c r="I57">
        <v>2100</v>
      </c>
      <c r="J57">
        <v>1800</v>
      </c>
      <c r="K57">
        <v>1233</v>
      </c>
      <c r="L57">
        <v>1392</v>
      </c>
      <c r="M57" t="s">
        <v>326</v>
      </c>
      <c r="N57">
        <v>2160</v>
      </c>
      <c r="O57">
        <v>2124</v>
      </c>
      <c r="P57">
        <v>1716</v>
      </c>
      <c r="Q57">
        <v>2088</v>
      </c>
      <c r="R57">
        <v>2124</v>
      </c>
    </row>
    <row r="58" spans="3:8" ht="13.5">
      <c r="C58">
        <v>624</v>
      </c>
      <c r="D58">
        <v>2250</v>
      </c>
      <c r="E58" t="s">
        <v>484</v>
      </c>
      <c r="F58">
        <v>1062</v>
      </c>
      <c r="G58" t="s">
        <v>327</v>
      </c>
      <c r="H58">
        <v>894</v>
      </c>
    </row>
    <row r="59" spans="3:10" ht="13.5">
      <c r="C59">
        <v>585</v>
      </c>
      <c r="D59">
        <v>1530</v>
      </c>
      <c r="E59">
        <v>1449</v>
      </c>
      <c r="F59">
        <v>2250</v>
      </c>
      <c r="G59" t="s">
        <v>484</v>
      </c>
      <c r="H59">
        <v>1062</v>
      </c>
      <c r="I59" t="s">
        <v>327</v>
      </c>
      <c r="J59">
        <v>894</v>
      </c>
    </row>
    <row r="60" spans="3:18" ht="13.5">
      <c r="C60">
        <v>534</v>
      </c>
      <c r="D60">
        <v>1536</v>
      </c>
      <c r="E60">
        <v>1860</v>
      </c>
      <c r="F60">
        <v>1485</v>
      </c>
      <c r="G60">
        <v>1287</v>
      </c>
      <c r="H60" t="s">
        <v>429</v>
      </c>
      <c r="I60">
        <v>1860</v>
      </c>
      <c r="J60">
        <v>1485</v>
      </c>
      <c r="K60" t="s">
        <v>431</v>
      </c>
      <c r="L60">
        <v>2250</v>
      </c>
      <c r="M60" t="s">
        <v>448</v>
      </c>
      <c r="N60">
        <v>1062</v>
      </c>
      <c r="O60" t="s">
        <v>327</v>
      </c>
      <c r="P60">
        <v>894</v>
      </c>
      <c r="Q60">
        <v>2100</v>
      </c>
      <c r="R60">
        <v>1800</v>
      </c>
    </row>
    <row r="61" spans="3:14" ht="13.5">
      <c r="C61">
        <v>501</v>
      </c>
      <c r="D61">
        <v>1062</v>
      </c>
      <c r="E61" t="s">
        <v>327</v>
      </c>
      <c r="F61">
        <v>894</v>
      </c>
      <c r="G61">
        <v>2100</v>
      </c>
      <c r="H61">
        <v>1800</v>
      </c>
      <c r="I61">
        <v>1233</v>
      </c>
      <c r="J61">
        <v>1392</v>
      </c>
      <c r="K61" t="s">
        <v>326</v>
      </c>
      <c r="L61">
        <v>1980</v>
      </c>
      <c r="M61">
        <v>1053</v>
      </c>
      <c r="N61" t="s">
        <v>470</v>
      </c>
    </row>
    <row r="62" spans="3:18" ht="13.5">
      <c r="C62">
        <v>603</v>
      </c>
      <c r="D62">
        <v>1392</v>
      </c>
      <c r="E62" t="s">
        <v>326</v>
      </c>
      <c r="F62">
        <v>2160</v>
      </c>
      <c r="G62">
        <v>2124</v>
      </c>
      <c r="H62">
        <v>1716</v>
      </c>
      <c r="I62">
        <v>2088</v>
      </c>
      <c r="J62">
        <v>2124</v>
      </c>
      <c r="K62" t="s">
        <v>351</v>
      </c>
      <c r="L62">
        <v>894</v>
      </c>
      <c r="M62">
        <v>2100</v>
      </c>
      <c r="N62">
        <v>1800</v>
      </c>
      <c r="O62">
        <v>1233</v>
      </c>
      <c r="P62">
        <v>1392</v>
      </c>
      <c r="Q62" t="s">
        <v>326</v>
      </c>
      <c r="R62">
        <v>2160</v>
      </c>
    </row>
    <row r="63" spans="3:19" ht="13.5">
      <c r="C63">
        <v>567</v>
      </c>
      <c r="D63">
        <v>732</v>
      </c>
      <c r="E63" t="s">
        <v>331</v>
      </c>
      <c r="F63">
        <v>2160</v>
      </c>
      <c r="G63">
        <v>2124</v>
      </c>
      <c r="H63">
        <v>1716</v>
      </c>
      <c r="I63">
        <v>2088</v>
      </c>
      <c r="J63">
        <v>2124</v>
      </c>
      <c r="K63" t="s">
        <v>340</v>
      </c>
      <c r="L63">
        <v>894</v>
      </c>
      <c r="M63">
        <v>2100</v>
      </c>
      <c r="N63">
        <v>1800</v>
      </c>
      <c r="O63">
        <v>1233</v>
      </c>
      <c r="P63">
        <v>1392</v>
      </c>
      <c r="Q63" t="s">
        <v>331</v>
      </c>
      <c r="R63">
        <v>1728</v>
      </c>
      <c r="S63">
        <v>1053</v>
      </c>
    </row>
    <row r="64" spans="3:17" ht="13.5">
      <c r="C64">
        <v>591</v>
      </c>
      <c r="D64">
        <v>2124</v>
      </c>
      <c r="E64" t="s">
        <v>357</v>
      </c>
      <c r="F64">
        <v>894</v>
      </c>
      <c r="G64">
        <v>2100</v>
      </c>
      <c r="H64">
        <v>1800</v>
      </c>
      <c r="I64">
        <v>1233</v>
      </c>
      <c r="J64">
        <v>1392</v>
      </c>
      <c r="K64" t="s">
        <v>358</v>
      </c>
      <c r="L64">
        <v>2160</v>
      </c>
      <c r="M64">
        <v>2124</v>
      </c>
      <c r="N64">
        <v>1716</v>
      </c>
      <c r="O64">
        <v>2088</v>
      </c>
      <c r="P64">
        <v>2124</v>
      </c>
      <c r="Q64">
        <v>1053</v>
      </c>
    </row>
    <row r="65" spans="3:16" ht="13.5">
      <c r="C65">
        <v>645</v>
      </c>
      <c r="D65">
        <v>2052</v>
      </c>
      <c r="E65">
        <v>2400</v>
      </c>
      <c r="F65">
        <v>1611</v>
      </c>
      <c r="G65">
        <v>1845</v>
      </c>
      <c r="H65">
        <v>2550</v>
      </c>
      <c r="I65" t="s">
        <v>328</v>
      </c>
      <c r="J65">
        <v>1548</v>
      </c>
      <c r="K65" t="s">
        <v>329</v>
      </c>
      <c r="L65">
        <v>1539</v>
      </c>
      <c r="M65">
        <v>1107</v>
      </c>
      <c r="N65">
        <v>1548</v>
      </c>
      <c r="O65" t="s">
        <v>329</v>
      </c>
      <c r="P65">
        <v>1539</v>
      </c>
    </row>
    <row r="66" spans="3:10" ht="13.5">
      <c r="C66">
        <v>651</v>
      </c>
      <c r="D66">
        <v>1548</v>
      </c>
      <c r="E66" t="s">
        <v>329</v>
      </c>
      <c r="F66">
        <v>1539</v>
      </c>
      <c r="G66">
        <v>1107</v>
      </c>
      <c r="H66">
        <v>1548</v>
      </c>
      <c r="I66" t="s">
        <v>329</v>
      </c>
      <c r="J66">
        <v>1539</v>
      </c>
    </row>
    <row r="67" spans="3:10" ht="13.5">
      <c r="C67">
        <v>495</v>
      </c>
      <c r="D67">
        <v>1611</v>
      </c>
      <c r="E67">
        <v>1845</v>
      </c>
      <c r="F67">
        <v>2550</v>
      </c>
      <c r="G67" t="s">
        <v>329</v>
      </c>
      <c r="H67">
        <v>1539</v>
      </c>
      <c r="I67">
        <v>1107</v>
      </c>
      <c r="J67">
        <v>1548</v>
      </c>
    </row>
    <row r="68" spans="3:18" ht="13.5">
      <c r="C68">
        <v>660</v>
      </c>
      <c r="D68">
        <v>1716</v>
      </c>
      <c r="E68">
        <v>2970</v>
      </c>
      <c r="F68">
        <v>1752</v>
      </c>
      <c r="G68" t="s">
        <v>341</v>
      </c>
      <c r="H68">
        <v>1539</v>
      </c>
      <c r="I68">
        <v>1107</v>
      </c>
      <c r="J68">
        <v>1548</v>
      </c>
      <c r="K68" t="s">
        <v>341</v>
      </c>
      <c r="L68">
        <v>1539</v>
      </c>
      <c r="M68">
        <v>1107</v>
      </c>
      <c r="N68">
        <v>1548</v>
      </c>
      <c r="O68" t="s">
        <v>341</v>
      </c>
      <c r="P68">
        <v>1539</v>
      </c>
      <c r="Q68">
        <v>1107</v>
      </c>
      <c r="R68">
        <v>1548</v>
      </c>
    </row>
    <row r="69" spans="3:7" ht="13.5">
      <c r="C69">
        <v>600</v>
      </c>
      <c r="D69">
        <v>1716</v>
      </c>
      <c r="E69">
        <v>2970</v>
      </c>
      <c r="F69">
        <v>1752</v>
      </c>
      <c r="G69" t="s">
        <v>329</v>
      </c>
    </row>
    <row r="70" spans="3:7" ht="13.5">
      <c r="C70">
        <v>675</v>
      </c>
      <c r="D70">
        <v>1716</v>
      </c>
      <c r="E70">
        <v>2970</v>
      </c>
      <c r="F70">
        <v>1752</v>
      </c>
      <c r="G70" t="s">
        <v>329</v>
      </c>
    </row>
    <row r="71" spans="3:13" ht="13.5">
      <c r="C71">
        <v>615</v>
      </c>
      <c r="D71">
        <v>2052</v>
      </c>
      <c r="E71">
        <v>1845</v>
      </c>
      <c r="F71">
        <v>2550</v>
      </c>
      <c r="G71" t="s">
        <v>344</v>
      </c>
      <c r="H71">
        <v>1548</v>
      </c>
      <c r="I71" t="s">
        <v>345</v>
      </c>
      <c r="J71">
        <v>1539</v>
      </c>
      <c r="K71">
        <v>1107</v>
      </c>
      <c r="L71">
        <v>1548</v>
      </c>
      <c r="M71" t="s">
        <v>345</v>
      </c>
    </row>
    <row r="72" spans="3:13" ht="13.5">
      <c r="C72">
        <v>570</v>
      </c>
      <c r="D72">
        <v>2310</v>
      </c>
      <c r="E72">
        <v>1845</v>
      </c>
      <c r="F72">
        <v>2550</v>
      </c>
      <c r="G72" t="s">
        <v>328</v>
      </c>
      <c r="H72">
        <v>1548</v>
      </c>
      <c r="I72" t="s">
        <v>329</v>
      </c>
      <c r="J72">
        <v>1539</v>
      </c>
      <c r="K72">
        <v>1107</v>
      </c>
      <c r="L72">
        <v>1548</v>
      </c>
      <c r="M72" t="s">
        <v>329</v>
      </c>
    </row>
    <row r="73" spans="3:10" ht="13.5">
      <c r="C73">
        <v>603</v>
      </c>
      <c r="D73">
        <v>1107</v>
      </c>
      <c r="E73">
        <v>1548</v>
      </c>
      <c r="F73" t="s">
        <v>329</v>
      </c>
      <c r="G73">
        <v>1539</v>
      </c>
      <c r="H73">
        <v>1107</v>
      </c>
      <c r="I73">
        <v>1548</v>
      </c>
      <c r="J73" t="s">
        <v>329</v>
      </c>
    </row>
    <row r="74" spans="3:16" ht="13.5">
      <c r="C74">
        <v>513</v>
      </c>
      <c r="D74">
        <v>2580</v>
      </c>
      <c r="E74">
        <v>1530</v>
      </c>
      <c r="F74">
        <v>1785</v>
      </c>
      <c r="G74" t="s">
        <v>331</v>
      </c>
      <c r="H74">
        <v>2205</v>
      </c>
      <c r="I74">
        <v>2172</v>
      </c>
      <c r="J74">
        <v>1752</v>
      </c>
      <c r="K74">
        <v>2136</v>
      </c>
      <c r="L74">
        <v>2172</v>
      </c>
      <c r="M74" t="s">
        <v>338</v>
      </c>
      <c r="N74">
        <v>918</v>
      </c>
      <c r="O74">
        <v>2160</v>
      </c>
      <c r="P74">
        <v>1848</v>
      </c>
    </row>
    <row r="75" spans="3:7" ht="13.5">
      <c r="C75">
        <v>576</v>
      </c>
      <c r="D75">
        <v>2580</v>
      </c>
      <c r="E75">
        <v>1530</v>
      </c>
      <c r="F75">
        <v>1785</v>
      </c>
      <c r="G75" t="s">
        <v>326</v>
      </c>
    </row>
    <row r="76" spans="3:8" ht="13.5">
      <c r="C76">
        <v>483</v>
      </c>
      <c r="D76">
        <v>2115</v>
      </c>
      <c r="E76">
        <v>1530</v>
      </c>
      <c r="F76">
        <v>1785</v>
      </c>
      <c r="G76" t="s">
        <v>326</v>
      </c>
      <c r="H76">
        <v>2205</v>
      </c>
    </row>
    <row r="77" spans="3:8" ht="13.5">
      <c r="C77">
        <v>675</v>
      </c>
      <c r="D77">
        <v>2115</v>
      </c>
      <c r="E77">
        <v>1530</v>
      </c>
      <c r="F77">
        <v>1785</v>
      </c>
      <c r="G77" t="s">
        <v>326</v>
      </c>
      <c r="H77">
        <v>2205</v>
      </c>
    </row>
    <row r="78" spans="3:18" ht="13.5">
      <c r="C78">
        <v>495</v>
      </c>
      <c r="D78">
        <v>2115</v>
      </c>
      <c r="E78">
        <v>1530</v>
      </c>
      <c r="F78">
        <v>1785</v>
      </c>
      <c r="G78" t="s">
        <v>326</v>
      </c>
      <c r="H78">
        <v>2040</v>
      </c>
      <c r="I78" t="s">
        <v>475</v>
      </c>
      <c r="J78">
        <v>918</v>
      </c>
      <c r="K78">
        <v>2160</v>
      </c>
      <c r="L78">
        <v>1848</v>
      </c>
      <c r="M78">
        <v>1260</v>
      </c>
      <c r="N78">
        <v>1428</v>
      </c>
      <c r="O78" t="s">
        <v>326</v>
      </c>
      <c r="P78">
        <v>2205</v>
      </c>
      <c r="Q78">
        <v>2172</v>
      </c>
      <c r="R78">
        <v>1752</v>
      </c>
    </row>
    <row r="79" spans="3:17" ht="13.5">
      <c r="C79">
        <v>537</v>
      </c>
      <c r="D79">
        <v>1014</v>
      </c>
      <c r="E79">
        <v>2055</v>
      </c>
      <c r="F79">
        <v>2172</v>
      </c>
      <c r="G79" t="s">
        <v>325</v>
      </c>
      <c r="H79">
        <v>918</v>
      </c>
      <c r="I79">
        <v>2160</v>
      </c>
      <c r="J79">
        <v>1848</v>
      </c>
      <c r="K79">
        <v>1260</v>
      </c>
      <c r="L79">
        <v>1428</v>
      </c>
      <c r="M79" t="s">
        <v>326</v>
      </c>
      <c r="N79">
        <v>2205</v>
      </c>
      <c r="O79">
        <v>2172</v>
      </c>
      <c r="P79">
        <v>1752</v>
      </c>
      <c r="Q79">
        <v>2136</v>
      </c>
    </row>
    <row r="80" spans="3:12" ht="13.5">
      <c r="C80">
        <v>579</v>
      </c>
      <c r="D80">
        <v>2205</v>
      </c>
      <c r="E80">
        <v>2565</v>
      </c>
      <c r="F80" t="s">
        <v>366</v>
      </c>
      <c r="G80">
        <v>1494</v>
      </c>
      <c r="H80">
        <v>1386</v>
      </c>
      <c r="I80">
        <v>2565</v>
      </c>
      <c r="J80" t="s">
        <v>366</v>
      </c>
      <c r="K80">
        <v>1494</v>
      </c>
      <c r="L80">
        <v>1386</v>
      </c>
    </row>
    <row r="81" spans="3:8" ht="13.5">
      <c r="C81" t="s">
        <v>472</v>
      </c>
      <c r="D81">
        <v>1386</v>
      </c>
      <c r="E81">
        <v>2565</v>
      </c>
      <c r="F81" t="s">
        <v>366</v>
      </c>
      <c r="G81">
        <v>1494</v>
      </c>
      <c r="H81">
        <v>1386</v>
      </c>
    </row>
    <row r="82" spans="3:8" ht="13.5">
      <c r="C82" t="s">
        <v>474</v>
      </c>
      <c r="D82">
        <v>1386</v>
      </c>
      <c r="E82">
        <v>2565</v>
      </c>
      <c r="F82" t="s">
        <v>366</v>
      </c>
      <c r="G82">
        <v>1494</v>
      </c>
      <c r="H82">
        <v>1386</v>
      </c>
    </row>
    <row r="83" spans="3:10" ht="13.5">
      <c r="C83">
        <v>477</v>
      </c>
      <c r="D83" t="s">
        <v>306</v>
      </c>
      <c r="E83">
        <v>1494</v>
      </c>
      <c r="F83">
        <v>1386</v>
      </c>
      <c r="G83">
        <v>2565</v>
      </c>
      <c r="H83" t="s">
        <v>306</v>
      </c>
      <c r="I83">
        <v>1494</v>
      </c>
      <c r="J83">
        <v>1386</v>
      </c>
    </row>
    <row r="84" spans="3:10" ht="13.5">
      <c r="C84" s="7">
        <v>480</v>
      </c>
      <c r="D84">
        <v>1668</v>
      </c>
      <c r="E84" t="s">
        <v>471</v>
      </c>
      <c r="F84">
        <v>1386</v>
      </c>
      <c r="G84">
        <v>2565</v>
      </c>
      <c r="H84" t="s">
        <v>306</v>
      </c>
      <c r="I84">
        <v>1494</v>
      </c>
      <c r="J84">
        <v>1386</v>
      </c>
    </row>
    <row r="85" spans="3:18" ht="13.5">
      <c r="C85">
        <v>669</v>
      </c>
      <c r="D85">
        <v>2172</v>
      </c>
      <c r="E85" t="s">
        <v>338</v>
      </c>
      <c r="F85">
        <v>918</v>
      </c>
      <c r="G85">
        <v>2160</v>
      </c>
      <c r="H85">
        <v>1848</v>
      </c>
      <c r="I85">
        <v>1260</v>
      </c>
      <c r="J85">
        <v>1428</v>
      </c>
      <c r="K85" t="s">
        <v>331</v>
      </c>
      <c r="L85">
        <v>2040</v>
      </c>
      <c r="M85" t="s">
        <v>338</v>
      </c>
      <c r="N85">
        <v>918</v>
      </c>
      <c r="O85">
        <v>2160</v>
      </c>
      <c r="P85">
        <v>1848</v>
      </c>
      <c r="Q85">
        <v>1260</v>
      </c>
      <c r="R85">
        <v>1428</v>
      </c>
    </row>
    <row r="86" spans="3:10" ht="13.5">
      <c r="C86" t="s">
        <v>343</v>
      </c>
      <c r="D86" t="s">
        <v>343</v>
      </c>
      <c r="E86" t="s">
        <v>332</v>
      </c>
      <c r="F86">
        <v>1905</v>
      </c>
      <c r="G86">
        <v>2136</v>
      </c>
      <c r="H86">
        <v>2172</v>
      </c>
      <c r="I86" t="s">
        <v>338</v>
      </c>
      <c r="J86">
        <v>918</v>
      </c>
    </row>
    <row r="87" spans="3:18" ht="13.5">
      <c r="C87">
        <v>534</v>
      </c>
      <c r="D87">
        <v>1728</v>
      </c>
      <c r="E87">
        <v>1368</v>
      </c>
      <c r="F87">
        <v>1356</v>
      </c>
      <c r="G87" t="s">
        <v>331</v>
      </c>
      <c r="H87">
        <v>2100</v>
      </c>
      <c r="I87">
        <v>2064</v>
      </c>
      <c r="J87">
        <v>1668</v>
      </c>
      <c r="K87">
        <v>2028</v>
      </c>
      <c r="L87">
        <v>2064</v>
      </c>
      <c r="M87" t="s">
        <v>337</v>
      </c>
      <c r="N87">
        <v>870</v>
      </c>
      <c r="O87">
        <v>2040</v>
      </c>
      <c r="P87">
        <v>1752</v>
      </c>
      <c r="Q87">
        <v>1197</v>
      </c>
      <c r="R87">
        <v>1356</v>
      </c>
    </row>
    <row r="88" spans="3:17" ht="13.5">
      <c r="C88">
        <v>663</v>
      </c>
      <c r="D88">
        <v>2445</v>
      </c>
      <c r="E88">
        <v>1449</v>
      </c>
      <c r="F88">
        <v>1695</v>
      </c>
      <c r="G88" t="s">
        <v>349</v>
      </c>
      <c r="H88">
        <v>2100</v>
      </c>
      <c r="I88">
        <v>2064</v>
      </c>
      <c r="J88">
        <v>1668</v>
      </c>
      <c r="K88">
        <v>2028</v>
      </c>
      <c r="L88">
        <v>2064</v>
      </c>
      <c r="M88" t="s">
        <v>347</v>
      </c>
      <c r="N88">
        <v>870</v>
      </c>
      <c r="O88">
        <v>2040</v>
      </c>
      <c r="P88">
        <v>1752</v>
      </c>
      <c r="Q88">
        <v>1197</v>
      </c>
    </row>
    <row r="89" spans="3:18" ht="13.5">
      <c r="C89">
        <v>532</v>
      </c>
      <c r="D89">
        <v>1728</v>
      </c>
      <c r="E89">
        <v>1368</v>
      </c>
      <c r="F89">
        <v>1356</v>
      </c>
      <c r="G89" t="s">
        <v>349</v>
      </c>
      <c r="H89">
        <v>2100</v>
      </c>
      <c r="I89">
        <v>2064</v>
      </c>
      <c r="J89">
        <v>1668</v>
      </c>
      <c r="K89">
        <v>2028</v>
      </c>
      <c r="L89">
        <v>2064</v>
      </c>
      <c r="M89" t="s">
        <v>347</v>
      </c>
      <c r="N89">
        <v>870</v>
      </c>
      <c r="O89">
        <v>2040</v>
      </c>
      <c r="P89">
        <v>1752</v>
      </c>
      <c r="Q89">
        <v>1197</v>
      </c>
      <c r="R89">
        <v>1356</v>
      </c>
    </row>
    <row r="90" spans="3:12" ht="13.5">
      <c r="C90">
        <v>672</v>
      </c>
      <c r="D90">
        <v>1356</v>
      </c>
      <c r="E90" t="s">
        <v>349</v>
      </c>
      <c r="F90">
        <v>2100</v>
      </c>
      <c r="G90">
        <v>2064</v>
      </c>
      <c r="H90">
        <v>1668</v>
      </c>
      <c r="I90">
        <v>2028</v>
      </c>
      <c r="J90">
        <v>2064</v>
      </c>
      <c r="K90" t="s">
        <v>482</v>
      </c>
      <c r="L90" t="s">
        <v>470</v>
      </c>
    </row>
    <row r="91" spans="3:18" ht="13.5">
      <c r="C91">
        <v>576</v>
      </c>
      <c r="D91">
        <v>2196</v>
      </c>
      <c r="E91" t="s">
        <v>346</v>
      </c>
      <c r="F91">
        <v>1032</v>
      </c>
      <c r="G91" t="s">
        <v>347</v>
      </c>
      <c r="H91">
        <v>870</v>
      </c>
      <c r="I91">
        <v>2040</v>
      </c>
      <c r="J91">
        <v>1752</v>
      </c>
      <c r="K91">
        <v>1197</v>
      </c>
      <c r="L91">
        <v>1356</v>
      </c>
      <c r="M91" t="s">
        <v>349</v>
      </c>
      <c r="N91">
        <v>2100</v>
      </c>
      <c r="O91">
        <v>2064</v>
      </c>
      <c r="P91">
        <v>1668</v>
      </c>
      <c r="Q91">
        <v>2028</v>
      </c>
      <c r="R91">
        <v>2064</v>
      </c>
    </row>
    <row r="92" spans="3:16" ht="13.5">
      <c r="C92">
        <v>603</v>
      </c>
      <c r="D92">
        <v>1116</v>
      </c>
      <c r="E92" t="s">
        <v>362</v>
      </c>
      <c r="F92">
        <v>2250</v>
      </c>
      <c r="G92">
        <v>1815</v>
      </c>
      <c r="H92">
        <v>1500</v>
      </c>
      <c r="I92">
        <v>1800</v>
      </c>
      <c r="J92">
        <v>1440</v>
      </c>
      <c r="K92" t="s">
        <v>360</v>
      </c>
      <c r="L92">
        <v>2196</v>
      </c>
      <c r="M92" t="s">
        <v>346</v>
      </c>
      <c r="N92">
        <v>1032</v>
      </c>
      <c r="O92" t="s">
        <v>361</v>
      </c>
      <c r="P92">
        <v>870</v>
      </c>
    </row>
    <row r="93" spans="3:18" ht="13.5">
      <c r="C93">
        <v>507</v>
      </c>
      <c r="D93">
        <v>870</v>
      </c>
      <c r="E93">
        <v>2040</v>
      </c>
      <c r="F93">
        <v>1752</v>
      </c>
      <c r="G93">
        <v>1197</v>
      </c>
      <c r="H93">
        <v>1356</v>
      </c>
      <c r="I93" t="s">
        <v>349</v>
      </c>
      <c r="J93">
        <v>1242</v>
      </c>
      <c r="K93" t="s">
        <v>347</v>
      </c>
      <c r="L93">
        <v>870</v>
      </c>
      <c r="M93">
        <v>2040</v>
      </c>
      <c r="N93">
        <v>1752</v>
      </c>
      <c r="O93">
        <v>1197</v>
      </c>
      <c r="P93">
        <v>1356</v>
      </c>
      <c r="Q93" t="s">
        <v>349</v>
      </c>
      <c r="R93">
        <v>2100</v>
      </c>
    </row>
    <row r="94" spans="3:5" ht="13.5">
      <c r="C94" t="s">
        <v>350</v>
      </c>
      <c r="D94">
        <v>2196</v>
      </c>
      <c r="E94">
        <v>978</v>
      </c>
    </row>
    <row r="95" spans="3:11" ht="13.5">
      <c r="C95">
        <v>666</v>
      </c>
      <c r="D95">
        <v>1350</v>
      </c>
      <c r="E95">
        <v>2505</v>
      </c>
      <c r="F95" t="s">
        <v>342</v>
      </c>
      <c r="G95">
        <v>1449</v>
      </c>
      <c r="H95">
        <v>1350</v>
      </c>
      <c r="I95">
        <v>2505</v>
      </c>
      <c r="J95" t="s">
        <v>342</v>
      </c>
      <c r="K95">
        <v>1449</v>
      </c>
    </row>
    <row r="96" spans="3:11" ht="13.5">
      <c r="C96">
        <v>627</v>
      </c>
      <c r="D96">
        <v>2295</v>
      </c>
      <c r="E96">
        <v>1692</v>
      </c>
      <c r="F96">
        <v>1584</v>
      </c>
      <c r="G96">
        <v>1752</v>
      </c>
      <c r="H96">
        <v>1449</v>
      </c>
      <c r="I96">
        <v>750</v>
      </c>
      <c r="J96">
        <v>1584</v>
      </c>
      <c r="K96">
        <v>1752</v>
      </c>
    </row>
    <row r="97" spans="3:16" ht="13.5">
      <c r="C97">
        <v>540</v>
      </c>
      <c r="D97">
        <v>2070</v>
      </c>
      <c r="E97">
        <v>1014</v>
      </c>
      <c r="F97">
        <v>1413</v>
      </c>
      <c r="G97">
        <v>732</v>
      </c>
      <c r="H97">
        <v>1536</v>
      </c>
      <c r="I97">
        <v>1704</v>
      </c>
      <c r="J97">
        <v>1413</v>
      </c>
      <c r="K97">
        <v>732</v>
      </c>
      <c r="L97">
        <v>1536</v>
      </c>
      <c r="M97">
        <v>1704</v>
      </c>
      <c r="N97">
        <v>732</v>
      </c>
      <c r="O97">
        <v>1536</v>
      </c>
      <c r="P97">
        <v>1704</v>
      </c>
    </row>
    <row r="98" spans="3:8" ht="13.5">
      <c r="C98">
        <v>597</v>
      </c>
      <c r="D98">
        <v>1536</v>
      </c>
      <c r="E98">
        <v>1704</v>
      </c>
      <c r="F98">
        <v>1413</v>
      </c>
      <c r="G98">
        <v>732</v>
      </c>
      <c r="H98">
        <v>1536</v>
      </c>
    </row>
    <row r="99" spans="3:8" ht="13.5">
      <c r="C99">
        <v>543</v>
      </c>
      <c r="D99">
        <v>1413</v>
      </c>
      <c r="E99">
        <v>732</v>
      </c>
      <c r="F99">
        <v>1536</v>
      </c>
      <c r="G99">
        <v>1704</v>
      </c>
      <c r="H99">
        <v>1413</v>
      </c>
    </row>
    <row r="100" spans="3:16" ht="13.5">
      <c r="C100">
        <v>609</v>
      </c>
      <c r="D100">
        <v>1458</v>
      </c>
      <c r="E100">
        <v>1053</v>
      </c>
      <c r="F100">
        <v>1476</v>
      </c>
      <c r="G100" t="s">
        <v>352</v>
      </c>
      <c r="H100">
        <v>1458</v>
      </c>
      <c r="I100">
        <v>1053</v>
      </c>
      <c r="J100">
        <v>1476</v>
      </c>
      <c r="K100" t="s">
        <v>352</v>
      </c>
      <c r="L100">
        <v>1458</v>
      </c>
      <c r="M100">
        <v>1053</v>
      </c>
      <c r="N100">
        <v>1476</v>
      </c>
      <c r="O100" t="s">
        <v>352</v>
      </c>
      <c r="P100">
        <v>1458</v>
      </c>
    </row>
    <row r="101" spans="3:10" ht="13.5">
      <c r="C101">
        <v>513</v>
      </c>
      <c r="D101">
        <v>1476</v>
      </c>
      <c r="E101" t="s">
        <v>352</v>
      </c>
      <c r="F101">
        <v>1458</v>
      </c>
      <c r="G101">
        <v>1053</v>
      </c>
      <c r="H101">
        <v>1476</v>
      </c>
      <c r="I101" t="s">
        <v>352</v>
      </c>
      <c r="J101">
        <v>1458</v>
      </c>
    </row>
    <row r="102" spans="3:9" ht="13.5">
      <c r="C102">
        <v>516</v>
      </c>
      <c r="D102">
        <v>1845</v>
      </c>
      <c r="E102">
        <v>2460</v>
      </c>
      <c r="F102">
        <v>1458</v>
      </c>
      <c r="G102">
        <v>1053</v>
      </c>
      <c r="H102">
        <v>1476</v>
      </c>
      <c r="I102" t="s">
        <v>355</v>
      </c>
    </row>
    <row r="103" spans="3:12" ht="13.5">
      <c r="C103">
        <v>492</v>
      </c>
      <c r="D103">
        <v>2430</v>
      </c>
      <c r="E103" t="s">
        <v>469</v>
      </c>
      <c r="F103">
        <v>1476</v>
      </c>
      <c r="G103" t="s">
        <v>352</v>
      </c>
      <c r="H103">
        <v>1458</v>
      </c>
      <c r="I103">
        <v>1053</v>
      </c>
      <c r="J103">
        <v>1476</v>
      </c>
      <c r="K103" t="s">
        <v>352</v>
      </c>
      <c r="L103">
        <v>1458</v>
      </c>
    </row>
    <row r="104" spans="3:9" ht="13.5">
      <c r="C104">
        <v>678</v>
      </c>
      <c r="D104">
        <v>1584</v>
      </c>
      <c r="E104">
        <v>1752</v>
      </c>
      <c r="F104">
        <v>1449</v>
      </c>
      <c r="G104">
        <v>750</v>
      </c>
      <c r="H104">
        <v>1584</v>
      </c>
      <c r="I104">
        <v>1752</v>
      </c>
    </row>
    <row r="105" spans="3:11" ht="13.5">
      <c r="C105">
        <v>621</v>
      </c>
      <c r="D105">
        <v>864</v>
      </c>
      <c r="E105">
        <v>2580</v>
      </c>
      <c r="F105">
        <v>1485</v>
      </c>
      <c r="G105">
        <v>774</v>
      </c>
      <c r="H105">
        <v>1620</v>
      </c>
      <c r="I105">
        <v>1800</v>
      </c>
      <c r="J105">
        <v>1485</v>
      </c>
      <c r="K105">
        <v>774</v>
      </c>
    </row>
    <row r="106" spans="3:5" ht="13.5">
      <c r="C106">
        <v>666</v>
      </c>
      <c r="D106">
        <v>1620</v>
      </c>
      <c r="E106">
        <v>1800</v>
      </c>
    </row>
    <row r="107" spans="3:8" ht="13.5">
      <c r="C107">
        <v>651</v>
      </c>
      <c r="D107">
        <v>1449</v>
      </c>
      <c r="E107">
        <v>750</v>
      </c>
      <c r="F107">
        <v>1584</v>
      </c>
      <c r="G107">
        <v>1752</v>
      </c>
      <c r="H107">
        <v>1449</v>
      </c>
    </row>
    <row r="108" spans="3:14" ht="13.5">
      <c r="C108">
        <v>615</v>
      </c>
      <c r="D108">
        <v>1788</v>
      </c>
      <c r="E108">
        <v>1428</v>
      </c>
      <c r="F108">
        <v>1422</v>
      </c>
      <c r="G108">
        <v>2610</v>
      </c>
      <c r="H108" t="s">
        <v>479</v>
      </c>
      <c r="I108">
        <v>1521</v>
      </c>
      <c r="J108">
        <v>1422</v>
      </c>
      <c r="K108">
        <v>2610</v>
      </c>
      <c r="L108" t="s">
        <v>479</v>
      </c>
      <c r="M108">
        <v>1521</v>
      </c>
      <c r="N108">
        <v>1422</v>
      </c>
    </row>
    <row r="109" spans="3:9" ht="13.5">
      <c r="C109">
        <v>579</v>
      </c>
      <c r="D109">
        <v>1422</v>
      </c>
      <c r="E109">
        <v>2610</v>
      </c>
      <c r="F109" t="s">
        <v>306</v>
      </c>
      <c r="G109">
        <v>1521</v>
      </c>
      <c r="H109">
        <v>1422</v>
      </c>
      <c r="I109">
        <v>2610</v>
      </c>
    </row>
    <row r="110" spans="3:12" ht="13.5">
      <c r="C110" t="s">
        <v>481</v>
      </c>
      <c r="D110">
        <v>2550</v>
      </c>
      <c r="E110" t="s">
        <v>328</v>
      </c>
      <c r="F110">
        <v>1548</v>
      </c>
      <c r="G110" t="s">
        <v>329</v>
      </c>
      <c r="H110">
        <v>1539</v>
      </c>
      <c r="I110">
        <v>1107</v>
      </c>
      <c r="J110">
        <v>1548</v>
      </c>
      <c r="K110" t="s">
        <v>329</v>
      </c>
      <c r="L110">
        <v>1539</v>
      </c>
    </row>
    <row r="112" spans="1:24" ht="13.5">
      <c r="A112" t="s">
        <v>395</v>
      </c>
      <c r="C112">
        <v>2205</v>
      </c>
      <c r="D112">
        <v>357</v>
      </c>
      <c r="E112">
        <v>1206</v>
      </c>
      <c r="F112">
        <v>2112</v>
      </c>
      <c r="G112">
        <v>1350</v>
      </c>
      <c r="H112">
        <v>498</v>
      </c>
      <c r="I112">
        <v>1740</v>
      </c>
      <c r="J112">
        <v>2205</v>
      </c>
      <c r="K112">
        <v>357</v>
      </c>
      <c r="L112">
        <v>2040</v>
      </c>
      <c r="M112">
        <v>2112</v>
      </c>
      <c r="N112">
        <v>720</v>
      </c>
      <c r="O112">
        <v>1836</v>
      </c>
      <c r="P112">
        <v>1740</v>
      </c>
      <c r="Q112">
        <v>756</v>
      </c>
      <c r="R112">
        <v>1857</v>
      </c>
      <c r="T112">
        <v>1611</v>
      </c>
      <c r="U112">
        <v>750</v>
      </c>
      <c r="V112">
        <v>1602</v>
      </c>
      <c r="W112">
        <v>1824</v>
      </c>
      <c r="X112">
        <v>756</v>
      </c>
    </row>
    <row r="113" spans="3:6" ht="13.5">
      <c r="C113">
        <v>1350</v>
      </c>
      <c r="D113">
        <v>1197</v>
      </c>
      <c r="E113">
        <v>513</v>
      </c>
      <c r="F113">
        <v>1449</v>
      </c>
    </row>
    <row r="114" spans="3:23" ht="13.5">
      <c r="C114">
        <v>882</v>
      </c>
      <c r="D114">
        <v>495</v>
      </c>
      <c r="E114">
        <v>1575</v>
      </c>
      <c r="F114">
        <v>732</v>
      </c>
      <c r="G114">
        <v>348</v>
      </c>
      <c r="H114">
        <v>1323</v>
      </c>
      <c r="I114">
        <v>2064</v>
      </c>
      <c r="J114">
        <v>732</v>
      </c>
      <c r="K114">
        <v>348</v>
      </c>
      <c r="L114">
        <v>1992</v>
      </c>
      <c r="M114">
        <v>2064</v>
      </c>
      <c r="N114">
        <v>702</v>
      </c>
      <c r="O114">
        <v>1896</v>
      </c>
      <c r="P114">
        <v>1692</v>
      </c>
      <c r="Q114">
        <v>2145</v>
      </c>
      <c r="R114">
        <v>1161</v>
      </c>
      <c r="S114">
        <v>1992</v>
      </c>
      <c r="T114">
        <v>2064</v>
      </c>
      <c r="U114">
        <v>1692</v>
      </c>
      <c r="V114">
        <v>348</v>
      </c>
      <c r="W114">
        <v>1179</v>
      </c>
    </row>
    <row r="115" spans="3:11" ht="13.5">
      <c r="C115">
        <v>1038</v>
      </c>
      <c r="D115">
        <v>501</v>
      </c>
      <c r="E115">
        <v>1413</v>
      </c>
      <c r="F115">
        <v>1620</v>
      </c>
      <c r="G115">
        <v>501</v>
      </c>
      <c r="H115">
        <v>1413</v>
      </c>
      <c r="I115">
        <v>1740</v>
      </c>
      <c r="J115">
        <v>1278</v>
      </c>
      <c r="K115" t="s">
        <v>385</v>
      </c>
    </row>
    <row r="116" spans="3:23" ht="13.5">
      <c r="C116">
        <v>1170</v>
      </c>
      <c r="D116">
        <v>501</v>
      </c>
      <c r="E116">
        <v>1413</v>
      </c>
      <c r="F116">
        <v>1620</v>
      </c>
      <c r="G116">
        <v>804</v>
      </c>
      <c r="H116">
        <v>1413</v>
      </c>
      <c r="I116">
        <v>1620</v>
      </c>
      <c r="J116">
        <v>485</v>
      </c>
      <c r="K116">
        <v>1530</v>
      </c>
      <c r="L116">
        <v>2445</v>
      </c>
      <c r="M116">
        <v>501</v>
      </c>
      <c r="N116">
        <v>1413</v>
      </c>
      <c r="O116">
        <v>1740</v>
      </c>
      <c r="P116">
        <v>1278</v>
      </c>
      <c r="Q116">
        <v>1413</v>
      </c>
      <c r="R116">
        <v>1740</v>
      </c>
      <c r="S116">
        <v>936</v>
      </c>
      <c r="T116">
        <v>1413</v>
      </c>
      <c r="U116">
        <v>1740</v>
      </c>
      <c r="V116">
        <v>1278</v>
      </c>
      <c r="W116" t="s">
        <v>385</v>
      </c>
    </row>
    <row r="117" spans="3:23" ht="13.5">
      <c r="C117">
        <v>876</v>
      </c>
      <c r="D117">
        <v>1350</v>
      </c>
      <c r="E117">
        <v>1530</v>
      </c>
      <c r="F117">
        <v>498</v>
      </c>
      <c r="G117">
        <v>1296</v>
      </c>
      <c r="H117">
        <v>1788</v>
      </c>
      <c r="I117">
        <v>1305</v>
      </c>
      <c r="J117" t="s">
        <v>385</v>
      </c>
      <c r="U117" t="s">
        <v>397</v>
      </c>
      <c r="V117" t="s">
        <v>396</v>
      </c>
      <c r="W117" t="s">
        <v>387</v>
      </c>
    </row>
    <row r="118" spans="3:24" ht="13.5">
      <c r="C118">
        <v>756</v>
      </c>
      <c r="D118">
        <v>1287</v>
      </c>
      <c r="E118">
        <v>507</v>
      </c>
      <c r="F118">
        <v>1611</v>
      </c>
      <c r="G118">
        <v>513</v>
      </c>
      <c r="H118">
        <v>864</v>
      </c>
      <c r="I118">
        <v>2040</v>
      </c>
      <c r="J118">
        <v>2112</v>
      </c>
      <c r="K118">
        <v>1728</v>
      </c>
      <c r="L118">
        <v>357</v>
      </c>
      <c r="M118">
        <v>1740</v>
      </c>
      <c r="N118">
        <v>756</v>
      </c>
      <c r="O118">
        <v>1287</v>
      </c>
      <c r="P118">
        <v>507</v>
      </c>
      <c r="Q118">
        <v>1611</v>
      </c>
      <c r="R118">
        <v>750</v>
      </c>
      <c r="S118">
        <v>357</v>
      </c>
      <c r="T118">
        <v>2040</v>
      </c>
      <c r="U118">
        <v>2112</v>
      </c>
      <c r="V118">
        <v>720</v>
      </c>
      <c r="W118">
        <v>1836</v>
      </c>
      <c r="X118">
        <v>1740</v>
      </c>
    </row>
    <row r="120" spans="1:6" ht="13.5">
      <c r="A120" t="s">
        <v>398</v>
      </c>
      <c r="E120">
        <v>846</v>
      </c>
      <c r="F120" t="s">
        <v>385</v>
      </c>
    </row>
    <row r="121" spans="3:6" ht="13.5">
      <c r="C121" t="s">
        <v>428</v>
      </c>
      <c r="E121">
        <v>744</v>
      </c>
      <c r="F121" t="s">
        <v>419</v>
      </c>
    </row>
    <row r="122" spans="3:6" ht="13.5">
      <c r="C122">
        <v>208</v>
      </c>
      <c r="E122">
        <v>507</v>
      </c>
      <c r="F122" t="s">
        <v>430</v>
      </c>
    </row>
    <row r="123" spans="3:6" ht="13.5">
      <c r="C123" t="s">
        <v>462</v>
      </c>
      <c r="F123" t="s">
        <v>456</v>
      </c>
    </row>
    <row r="124" spans="4:6" ht="13.5">
      <c r="D124">
        <v>315</v>
      </c>
      <c r="E124" t="s">
        <v>466</v>
      </c>
      <c r="F124" t="s">
        <v>467</v>
      </c>
    </row>
    <row r="125" spans="5:8" ht="13.5">
      <c r="E125">
        <v>966</v>
      </c>
      <c r="F125">
        <v>1440</v>
      </c>
      <c r="G125">
        <v>1098</v>
      </c>
      <c r="H125" t="s">
        <v>399</v>
      </c>
    </row>
    <row r="126" spans="3:22" ht="13.5">
      <c r="C126" t="s">
        <v>386</v>
      </c>
      <c r="D126" t="s">
        <v>400</v>
      </c>
      <c r="E126">
        <v>1458</v>
      </c>
      <c r="F126">
        <v>1086</v>
      </c>
      <c r="G126" t="s">
        <v>399</v>
      </c>
      <c r="H126" t="s">
        <v>401</v>
      </c>
      <c r="I126">
        <v>1458</v>
      </c>
      <c r="J126">
        <v>1548</v>
      </c>
      <c r="K126">
        <v>1179</v>
      </c>
      <c r="L126">
        <v>435</v>
      </c>
      <c r="M126">
        <v>2088</v>
      </c>
      <c r="N126">
        <v>1002</v>
      </c>
      <c r="O126">
        <v>1170</v>
      </c>
      <c r="P126" t="s">
        <v>402</v>
      </c>
      <c r="Q126">
        <v>1458</v>
      </c>
      <c r="R126">
        <v>1548</v>
      </c>
      <c r="S126">
        <v>1179</v>
      </c>
      <c r="T126">
        <v>435</v>
      </c>
      <c r="U126">
        <v>2088</v>
      </c>
      <c r="V126">
        <v>1002</v>
      </c>
    </row>
    <row r="127" spans="5:21" ht="13.5">
      <c r="E127">
        <v>2505</v>
      </c>
      <c r="F127">
        <v>1323</v>
      </c>
      <c r="G127">
        <v>2064</v>
      </c>
      <c r="H127" t="s">
        <v>403</v>
      </c>
      <c r="I127">
        <v>1488</v>
      </c>
      <c r="J127">
        <v>489</v>
      </c>
      <c r="K127">
        <v>1557</v>
      </c>
      <c r="L127">
        <v>1179</v>
      </c>
      <c r="M127">
        <v>2052</v>
      </c>
      <c r="N127">
        <v>1557</v>
      </c>
      <c r="O127" t="s">
        <v>399</v>
      </c>
      <c r="P127" t="s">
        <v>404</v>
      </c>
      <c r="Q127">
        <v>1488</v>
      </c>
      <c r="R127">
        <v>489</v>
      </c>
      <c r="S127">
        <v>1557</v>
      </c>
      <c r="T127">
        <v>1179</v>
      </c>
      <c r="U127">
        <v>2052</v>
      </c>
    </row>
    <row r="129" spans="4:29" ht="13.5">
      <c r="D129" t="s">
        <v>405</v>
      </c>
      <c r="E129">
        <v>1404</v>
      </c>
      <c r="F129">
        <v>1395</v>
      </c>
      <c r="G129" t="s">
        <v>399</v>
      </c>
      <c r="H129" t="s">
        <v>406</v>
      </c>
      <c r="I129">
        <v>1458</v>
      </c>
      <c r="J129">
        <v>1404</v>
      </c>
      <c r="K129">
        <v>1395</v>
      </c>
      <c r="L129" t="s">
        <v>408</v>
      </c>
      <c r="M129">
        <v>828</v>
      </c>
      <c r="N129">
        <v>1404</v>
      </c>
      <c r="O129" t="s">
        <v>407</v>
      </c>
      <c r="P129">
        <v>1740</v>
      </c>
      <c r="Q129">
        <v>2136</v>
      </c>
      <c r="R129">
        <v>930</v>
      </c>
      <c r="S129" t="s">
        <v>493</v>
      </c>
      <c r="T129">
        <v>942</v>
      </c>
      <c r="U129">
        <v>1404</v>
      </c>
      <c r="V129">
        <v>1068</v>
      </c>
      <c r="X129" t="s">
        <v>409</v>
      </c>
      <c r="Y129">
        <v>1125</v>
      </c>
      <c r="Z129">
        <v>1413</v>
      </c>
      <c r="AA129">
        <v>1161</v>
      </c>
      <c r="AB129" t="s">
        <v>410</v>
      </c>
      <c r="AC129">
        <v>1788</v>
      </c>
    </row>
    <row r="130" spans="3:8" ht="13.5">
      <c r="C130" t="s">
        <v>461</v>
      </c>
      <c r="E130">
        <v>1404</v>
      </c>
      <c r="F130">
        <v>1395</v>
      </c>
      <c r="G130" t="s">
        <v>399</v>
      </c>
      <c r="H130" t="s">
        <v>406</v>
      </c>
    </row>
    <row r="131" spans="3:20" ht="13.5">
      <c r="C131" t="s">
        <v>463</v>
      </c>
      <c r="E131" t="s">
        <v>464</v>
      </c>
      <c r="F131">
        <v>1812</v>
      </c>
      <c r="G131">
        <v>1260</v>
      </c>
      <c r="H131" t="s">
        <v>465</v>
      </c>
      <c r="I131">
        <v>1692</v>
      </c>
      <c r="J131">
        <v>1440</v>
      </c>
      <c r="K131">
        <v>1014</v>
      </c>
      <c r="L131" t="s">
        <v>458</v>
      </c>
      <c r="M131">
        <v>1404</v>
      </c>
      <c r="N131">
        <v>1395</v>
      </c>
      <c r="O131" t="s">
        <v>399</v>
      </c>
      <c r="P131" t="s">
        <v>406</v>
      </c>
      <c r="Q131">
        <v>1458</v>
      </c>
      <c r="R131">
        <v>1404</v>
      </c>
      <c r="S131">
        <v>1395</v>
      </c>
      <c r="T131" t="s">
        <v>408</v>
      </c>
    </row>
    <row r="132" spans="3:30" ht="13.5">
      <c r="C132">
        <v>286</v>
      </c>
      <c r="E132">
        <v>1452</v>
      </c>
      <c r="F132">
        <v>2016</v>
      </c>
      <c r="G132" t="s">
        <v>399</v>
      </c>
      <c r="H132">
        <v>1197</v>
      </c>
      <c r="I132">
        <v>882</v>
      </c>
      <c r="J132">
        <v>2325</v>
      </c>
      <c r="K132">
        <v>1143</v>
      </c>
      <c r="L132">
        <v>423</v>
      </c>
      <c r="M132">
        <v>2040</v>
      </c>
      <c r="N132">
        <v>972</v>
      </c>
      <c r="O132">
        <v>1143</v>
      </c>
      <c r="P132">
        <v>2016</v>
      </c>
      <c r="Q132" t="s">
        <v>387</v>
      </c>
      <c r="R132">
        <v>1548</v>
      </c>
      <c r="S132">
        <v>1197</v>
      </c>
      <c r="T132">
        <v>1512</v>
      </c>
      <c r="U132">
        <v>726</v>
      </c>
      <c r="V132">
        <v>1143</v>
      </c>
      <c r="W132">
        <v>2016</v>
      </c>
      <c r="X132">
        <v>906</v>
      </c>
      <c r="Y132">
        <v>1452</v>
      </c>
      <c r="Z132">
        <v>477</v>
      </c>
      <c r="AA132">
        <v>1512</v>
      </c>
      <c r="AB132">
        <v>1143</v>
      </c>
      <c r="AC132">
        <v>2016</v>
      </c>
      <c r="AD132">
        <v>1512</v>
      </c>
    </row>
    <row r="133" spans="3:11" ht="13.5">
      <c r="C133">
        <v>208</v>
      </c>
      <c r="E133">
        <v>1452</v>
      </c>
      <c r="F133">
        <v>2016</v>
      </c>
      <c r="G133" t="s">
        <v>399</v>
      </c>
      <c r="H133">
        <v>1197</v>
      </c>
      <c r="I133">
        <v>882</v>
      </c>
      <c r="J133">
        <v>2325</v>
      </c>
      <c r="K133">
        <v>1143</v>
      </c>
    </row>
    <row r="134" spans="3:8" ht="13.5">
      <c r="C134" t="s">
        <v>477</v>
      </c>
      <c r="E134">
        <v>1452</v>
      </c>
      <c r="F134">
        <v>2016</v>
      </c>
      <c r="G134" t="s">
        <v>478</v>
      </c>
      <c r="H134" t="s">
        <v>451</v>
      </c>
    </row>
    <row r="135" spans="3:8" ht="13.5">
      <c r="C135" t="s">
        <v>428</v>
      </c>
      <c r="E135">
        <v>1452</v>
      </c>
      <c r="F135">
        <v>2016</v>
      </c>
      <c r="G135" t="s">
        <v>399</v>
      </c>
      <c r="H135">
        <v>1197</v>
      </c>
    </row>
    <row r="136" spans="3:5" ht="13.5">
      <c r="C136">
        <v>338</v>
      </c>
      <c r="E136" t="s">
        <v>411</v>
      </c>
    </row>
    <row r="137" spans="3:32" ht="13.5">
      <c r="C137">
        <v>1</v>
      </c>
      <c r="E137">
        <v>414</v>
      </c>
      <c r="F137">
        <v>1098</v>
      </c>
      <c r="G137" t="s">
        <v>412</v>
      </c>
      <c r="H137" t="s">
        <v>413</v>
      </c>
      <c r="I137">
        <v>414</v>
      </c>
      <c r="J137">
        <v>1908</v>
      </c>
      <c r="K137">
        <v>1788</v>
      </c>
      <c r="L137" t="s">
        <v>414</v>
      </c>
      <c r="M137">
        <v>1152</v>
      </c>
      <c r="N137">
        <v>1596</v>
      </c>
      <c r="O137" t="s">
        <v>399</v>
      </c>
      <c r="P137" t="s">
        <v>415</v>
      </c>
      <c r="Q137">
        <v>1740</v>
      </c>
      <c r="R137">
        <v>1485</v>
      </c>
      <c r="S137">
        <v>1038</v>
      </c>
      <c r="T137" t="s">
        <v>416</v>
      </c>
      <c r="U137">
        <v>1440</v>
      </c>
      <c r="V137">
        <v>1431</v>
      </c>
      <c r="W137" t="s">
        <v>417</v>
      </c>
      <c r="X137" t="s">
        <v>418</v>
      </c>
      <c r="Y137">
        <v>1503</v>
      </c>
      <c r="Z137">
        <v>1440</v>
      </c>
      <c r="AA137">
        <v>1431</v>
      </c>
      <c r="AB137" t="s">
        <v>420</v>
      </c>
      <c r="AC137">
        <v>846</v>
      </c>
      <c r="AD137">
        <v>1440</v>
      </c>
      <c r="AE137" t="s">
        <v>421</v>
      </c>
      <c r="AF137" t="s">
        <v>422</v>
      </c>
    </row>
    <row r="138" spans="3:22" ht="13.5">
      <c r="C138" t="s">
        <v>455</v>
      </c>
      <c r="E138">
        <v>2190</v>
      </c>
      <c r="F138">
        <v>2394</v>
      </c>
      <c r="G138">
        <v>462</v>
      </c>
      <c r="H138" t="s">
        <v>457</v>
      </c>
      <c r="I138">
        <v>960</v>
      </c>
      <c r="J138">
        <v>2475</v>
      </c>
      <c r="K138">
        <v>1440</v>
      </c>
      <c r="L138" t="s">
        <v>458</v>
      </c>
      <c r="M138">
        <v>1050</v>
      </c>
      <c r="N138" t="s">
        <v>459</v>
      </c>
      <c r="O138" t="s">
        <v>450</v>
      </c>
      <c r="P138" t="s">
        <v>460</v>
      </c>
      <c r="Q138">
        <v>1740</v>
      </c>
      <c r="R138">
        <v>1485</v>
      </c>
      <c r="S138">
        <v>1038</v>
      </c>
      <c r="T138" t="s">
        <v>416</v>
      </c>
      <c r="U138">
        <v>1440</v>
      </c>
      <c r="V138">
        <v>1431</v>
      </c>
    </row>
    <row r="139" spans="3:32" ht="13.5">
      <c r="C139">
        <v>169</v>
      </c>
      <c r="E139">
        <v>1050</v>
      </c>
      <c r="F139" t="s">
        <v>423</v>
      </c>
      <c r="G139" t="s">
        <v>421</v>
      </c>
      <c r="H139" t="s">
        <v>424</v>
      </c>
      <c r="I139">
        <v>1740</v>
      </c>
      <c r="J139">
        <v>1485</v>
      </c>
      <c r="K139">
        <v>1038</v>
      </c>
      <c r="L139" t="s">
        <v>425</v>
      </c>
      <c r="M139">
        <v>1440</v>
      </c>
      <c r="N139">
        <v>1431</v>
      </c>
      <c r="O139" t="s">
        <v>421</v>
      </c>
      <c r="P139" t="s">
        <v>426</v>
      </c>
      <c r="Q139">
        <v>1503</v>
      </c>
      <c r="R139">
        <v>1440</v>
      </c>
      <c r="S139">
        <v>1431</v>
      </c>
      <c r="T139" t="s">
        <v>420</v>
      </c>
      <c r="U139">
        <v>846</v>
      </c>
      <c r="V139">
        <v>1440</v>
      </c>
      <c r="W139" t="s">
        <v>421</v>
      </c>
      <c r="X139">
        <v>1788</v>
      </c>
      <c r="Y139">
        <v>2196</v>
      </c>
      <c r="Z139">
        <v>960</v>
      </c>
      <c r="AA139">
        <v>1950</v>
      </c>
      <c r="AB139" t="s">
        <v>427</v>
      </c>
      <c r="AC139">
        <v>966</v>
      </c>
      <c r="AD139">
        <v>1440</v>
      </c>
      <c r="AE139" t="s">
        <v>421</v>
      </c>
      <c r="AF139">
        <v>1788</v>
      </c>
    </row>
    <row r="140" spans="3:10" ht="13.5">
      <c r="C140" t="s">
        <v>433</v>
      </c>
      <c r="E140">
        <v>726</v>
      </c>
      <c r="F140">
        <v>1143</v>
      </c>
      <c r="G140" t="s">
        <v>417</v>
      </c>
      <c r="H140" t="s">
        <v>432</v>
      </c>
      <c r="I140">
        <v>1476</v>
      </c>
      <c r="J140" t="s">
        <v>430</v>
      </c>
    </row>
    <row r="141" spans="3:9" ht="13.5">
      <c r="C141" t="s">
        <v>428</v>
      </c>
      <c r="E141">
        <v>786</v>
      </c>
      <c r="F141">
        <v>774</v>
      </c>
      <c r="G141" t="s">
        <v>436</v>
      </c>
      <c r="H141" t="s">
        <v>437</v>
      </c>
      <c r="I141" t="s">
        <v>434</v>
      </c>
    </row>
    <row r="142" spans="3:22" ht="13.5">
      <c r="C142" t="s">
        <v>438</v>
      </c>
      <c r="E142">
        <v>1488</v>
      </c>
      <c r="F142">
        <v>2064</v>
      </c>
      <c r="G142" t="s">
        <v>436</v>
      </c>
      <c r="H142" t="s">
        <v>439</v>
      </c>
      <c r="I142">
        <v>540</v>
      </c>
      <c r="J142">
        <v>1404</v>
      </c>
      <c r="K142" t="s">
        <v>440</v>
      </c>
      <c r="L142" t="s">
        <v>441</v>
      </c>
      <c r="M142">
        <v>540</v>
      </c>
      <c r="N142">
        <v>1002</v>
      </c>
      <c r="O142" t="s">
        <v>436</v>
      </c>
      <c r="P142" t="s">
        <v>439</v>
      </c>
      <c r="Q142">
        <v>540</v>
      </c>
      <c r="R142">
        <v>1404</v>
      </c>
      <c r="S142" t="s">
        <v>440</v>
      </c>
      <c r="T142" t="s">
        <v>441</v>
      </c>
      <c r="U142">
        <v>540</v>
      </c>
      <c r="V142">
        <v>1002</v>
      </c>
    </row>
    <row r="143" spans="3:20" ht="13.5">
      <c r="C143" t="s">
        <v>449</v>
      </c>
      <c r="E143">
        <v>1452</v>
      </c>
      <c r="F143">
        <v>2016</v>
      </c>
      <c r="G143" t="s">
        <v>450</v>
      </c>
      <c r="H143" t="s">
        <v>451</v>
      </c>
      <c r="I143">
        <v>525</v>
      </c>
      <c r="J143">
        <v>1368</v>
      </c>
      <c r="K143" t="s">
        <v>454</v>
      </c>
      <c r="L143" t="s">
        <v>452</v>
      </c>
      <c r="M143">
        <v>525</v>
      </c>
      <c r="N143">
        <v>972</v>
      </c>
      <c r="O143" t="s">
        <v>450</v>
      </c>
      <c r="P143" t="s">
        <v>453</v>
      </c>
      <c r="Q143">
        <v>525</v>
      </c>
      <c r="R143">
        <v>1368</v>
      </c>
      <c r="S143" t="s">
        <v>454</v>
      </c>
      <c r="T143" t="s">
        <v>452</v>
      </c>
    </row>
    <row r="144" spans="3:13" ht="13.5">
      <c r="C144" t="s">
        <v>428</v>
      </c>
      <c r="E144">
        <v>1368</v>
      </c>
      <c r="F144">
        <v>1359</v>
      </c>
      <c r="G144" t="s">
        <v>485</v>
      </c>
      <c r="H144" t="s">
        <v>486</v>
      </c>
      <c r="I144">
        <v>1422</v>
      </c>
      <c r="J144">
        <v>1368</v>
      </c>
      <c r="K144">
        <v>1359</v>
      </c>
      <c r="L144">
        <v>522</v>
      </c>
      <c r="M144" t="s">
        <v>483</v>
      </c>
    </row>
    <row r="145" spans="3:10" ht="13.5">
      <c r="C145" t="s">
        <v>488</v>
      </c>
      <c r="E145">
        <v>1575</v>
      </c>
      <c r="F145">
        <v>1068</v>
      </c>
      <c r="G145" t="s">
        <v>485</v>
      </c>
      <c r="H145" t="s">
        <v>489</v>
      </c>
      <c r="I145">
        <v>369</v>
      </c>
      <c r="J145" t="s">
        <v>483</v>
      </c>
    </row>
    <row r="146" spans="3:21" ht="13.5">
      <c r="C146" t="s">
        <v>428</v>
      </c>
      <c r="E146">
        <v>501</v>
      </c>
      <c r="F146">
        <v>1404</v>
      </c>
      <c r="G146" t="s">
        <v>399</v>
      </c>
      <c r="H146">
        <v>1740</v>
      </c>
      <c r="I146">
        <v>2136</v>
      </c>
      <c r="J146">
        <v>930</v>
      </c>
      <c r="K146" t="s">
        <v>491</v>
      </c>
      <c r="L146" t="s">
        <v>492</v>
      </c>
      <c r="M146">
        <v>2130</v>
      </c>
      <c r="N146">
        <v>2340</v>
      </c>
      <c r="O146" t="s">
        <v>485</v>
      </c>
      <c r="P146">
        <v>1548</v>
      </c>
      <c r="Q146">
        <v>936</v>
      </c>
      <c r="R146">
        <v>2400</v>
      </c>
      <c r="S146">
        <v>1404</v>
      </c>
      <c r="T146">
        <v>1068</v>
      </c>
      <c r="U146" t="s">
        <v>483</v>
      </c>
    </row>
    <row r="147" spans="3:6" ht="13.5">
      <c r="C147" t="s">
        <v>494</v>
      </c>
      <c r="E147">
        <v>1452</v>
      </c>
      <c r="F147">
        <v>2016</v>
      </c>
    </row>
    <row r="173" ht="13.5">
      <c r="A173" t="s">
        <v>443</v>
      </c>
    </row>
    <row r="174" spans="2:35" ht="13.5">
      <c r="B174" t="s">
        <v>444</v>
      </c>
      <c r="D174" t="s">
        <v>445</v>
      </c>
      <c r="E174" t="s">
        <v>445</v>
      </c>
      <c r="F174" t="s">
        <v>442</v>
      </c>
      <c r="G174">
        <v>1830</v>
      </c>
      <c r="H174">
        <v>2124</v>
      </c>
      <c r="I174">
        <v>1458</v>
      </c>
      <c r="J174" s="5" t="s">
        <v>446</v>
      </c>
      <c r="K174">
        <v>2310</v>
      </c>
      <c r="L174">
        <v>1053</v>
      </c>
      <c r="M174">
        <v>936</v>
      </c>
      <c r="N174">
        <v>1458</v>
      </c>
      <c r="O174">
        <v>2076</v>
      </c>
      <c r="P174">
        <v>894</v>
      </c>
      <c r="Q174">
        <v>2175</v>
      </c>
      <c r="R174">
        <v>-1204</v>
      </c>
      <c r="S174" t="s">
        <v>435</v>
      </c>
      <c r="T174">
        <v>3060</v>
      </c>
      <c r="U174">
        <v>2526</v>
      </c>
      <c r="V174">
        <v>1524</v>
      </c>
      <c r="W174">
        <v>1440</v>
      </c>
      <c r="X174" t="s">
        <v>435</v>
      </c>
      <c r="Y174">
        <v>2310</v>
      </c>
      <c r="Z174">
        <v>-980</v>
      </c>
      <c r="AA174" t="s">
        <v>435</v>
      </c>
      <c r="AB174">
        <v>2370</v>
      </c>
      <c r="AC174">
        <v>1143</v>
      </c>
      <c r="AD174">
        <v>1494</v>
      </c>
      <c r="AE174">
        <v>912</v>
      </c>
      <c r="AF174">
        <v>507</v>
      </c>
      <c r="AG174">
        <v>1170</v>
      </c>
      <c r="AH174" t="s">
        <v>447</v>
      </c>
      <c r="AI174">
        <v>2070</v>
      </c>
    </row>
    <row r="175" spans="6:36" ht="13.5">
      <c r="F175">
        <v>1488</v>
      </c>
      <c r="G175">
        <v>1572</v>
      </c>
      <c r="H175">
        <v>-952</v>
      </c>
      <c r="I175">
        <v>369</v>
      </c>
      <c r="J175">
        <v>1323</v>
      </c>
      <c r="K175">
        <v>2064</v>
      </c>
      <c r="L175">
        <v>1341</v>
      </c>
      <c r="M175">
        <v>1512</v>
      </c>
      <c r="N175">
        <v>369</v>
      </c>
      <c r="O175">
        <v>1323</v>
      </c>
      <c r="P175">
        <v>-1092</v>
      </c>
      <c r="Q175">
        <v>1305</v>
      </c>
      <c r="R175">
        <v>2520</v>
      </c>
      <c r="S175">
        <v>2862</v>
      </c>
      <c r="T175">
        <v>1224</v>
      </c>
      <c r="U175">
        <v>1026</v>
      </c>
      <c r="V175">
        <v>822</v>
      </c>
      <c r="W175">
        <v>1920</v>
      </c>
      <c r="X175">
        <v>-952</v>
      </c>
      <c r="Y175">
        <v>369</v>
      </c>
      <c r="Z175">
        <v>1323</v>
      </c>
      <c r="AA175">
        <v>2064</v>
      </c>
      <c r="AB175">
        <v>1341</v>
      </c>
      <c r="AC175">
        <v>1512</v>
      </c>
      <c r="AD175">
        <v>369</v>
      </c>
      <c r="AE175">
        <v>1323</v>
      </c>
      <c r="AF175">
        <v>-1092</v>
      </c>
      <c r="AG175">
        <v>1305</v>
      </c>
      <c r="AH175">
        <v>2520</v>
      </c>
      <c r="AI175">
        <v>2862</v>
      </c>
      <c r="AJ175">
        <v>1224</v>
      </c>
    </row>
    <row r="184" spans="1:14" ht="13.5">
      <c r="A184" t="s">
        <v>295</v>
      </c>
      <c r="C184" t="s">
        <v>296</v>
      </c>
      <c r="D184">
        <v>1215</v>
      </c>
      <c r="E184">
        <v>642</v>
      </c>
      <c r="F184">
        <v>1260</v>
      </c>
      <c r="G184">
        <v>1161</v>
      </c>
      <c r="H184">
        <v>870</v>
      </c>
      <c r="I184">
        <v>354</v>
      </c>
      <c r="J184">
        <v>666</v>
      </c>
      <c r="K184">
        <v>312</v>
      </c>
      <c r="L184">
        <v>690</v>
      </c>
      <c r="M184">
        <v>1359</v>
      </c>
      <c r="N184">
        <v>1134</v>
      </c>
    </row>
    <row r="185" spans="3:4" ht="13.5">
      <c r="C185" t="s">
        <v>390</v>
      </c>
      <c r="D185" t="s">
        <v>392</v>
      </c>
    </row>
    <row r="186" spans="3:5" ht="13.5">
      <c r="C186" t="s">
        <v>364</v>
      </c>
      <c r="D186">
        <v>816</v>
      </c>
      <c r="E186" t="s">
        <v>348</v>
      </c>
    </row>
    <row r="187" spans="3:5" ht="13.5">
      <c r="C187" t="s">
        <v>375</v>
      </c>
      <c r="D187">
        <v>312</v>
      </c>
      <c r="E187" t="s">
        <v>376</v>
      </c>
    </row>
    <row r="188" spans="3:26" ht="13.5">
      <c r="C188">
        <v>726</v>
      </c>
      <c r="D188" t="s">
        <v>365</v>
      </c>
      <c r="E188">
        <v>1836</v>
      </c>
      <c r="F188">
        <v>900</v>
      </c>
      <c r="G188">
        <v>438</v>
      </c>
      <c r="H188" t="s">
        <v>364</v>
      </c>
      <c r="I188" t="s">
        <v>364</v>
      </c>
      <c r="J188">
        <v>348</v>
      </c>
      <c r="K188">
        <v>600</v>
      </c>
      <c r="L188" t="s">
        <v>364</v>
      </c>
      <c r="M188">
        <v>387</v>
      </c>
      <c r="N188">
        <v>642</v>
      </c>
      <c r="O188" t="s">
        <v>363</v>
      </c>
      <c r="P188" t="s">
        <v>364</v>
      </c>
      <c r="Q188">
        <v>390</v>
      </c>
      <c r="R188" t="s">
        <v>364</v>
      </c>
      <c r="S188">
        <v>636</v>
      </c>
      <c r="T188" t="s">
        <v>363</v>
      </c>
      <c r="U188">
        <v>1332</v>
      </c>
      <c r="V188">
        <v>351</v>
      </c>
      <c r="W188" t="s">
        <v>363</v>
      </c>
      <c r="X188" t="s">
        <v>364</v>
      </c>
      <c r="Y188">
        <v>636</v>
      </c>
      <c r="Z188" t="s">
        <v>363</v>
      </c>
    </row>
    <row r="189" spans="3:19" ht="13.5">
      <c r="C189">
        <v>690</v>
      </c>
      <c r="D189" t="s">
        <v>377</v>
      </c>
      <c r="E189" t="s">
        <v>377</v>
      </c>
      <c r="F189">
        <v>348</v>
      </c>
      <c r="G189">
        <v>600</v>
      </c>
      <c r="H189" t="s">
        <v>375</v>
      </c>
      <c r="I189">
        <v>387</v>
      </c>
      <c r="J189">
        <v>642</v>
      </c>
      <c r="K189">
        <v>366</v>
      </c>
      <c r="L189">
        <v>642</v>
      </c>
      <c r="M189" t="s">
        <v>363</v>
      </c>
      <c r="N189" t="s">
        <v>364</v>
      </c>
      <c r="O189">
        <v>390</v>
      </c>
      <c r="P189" t="s">
        <v>364</v>
      </c>
      <c r="Q189">
        <v>636</v>
      </c>
      <c r="R189" t="s">
        <v>363</v>
      </c>
      <c r="S189">
        <v>1332</v>
      </c>
    </row>
    <row r="190" spans="3:20" ht="13.5">
      <c r="C190">
        <v>447</v>
      </c>
      <c r="D190">
        <v>396</v>
      </c>
      <c r="E190">
        <v>927</v>
      </c>
      <c r="F190" t="s">
        <v>364</v>
      </c>
      <c r="G190" t="s">
        <v>363</v>
      </c>
      <c r="H190" t="s">
        <v>364</v>
      </c>
      <c r="I190">
        <v>1680</v>
      </c>
      <c r="J190">
        <v>954</v>
      </c>
      <c r="K190" t="s">
        <v>364</v>
      </c>
      <c r="L190" t="s">
        <v>364</v>
      </c>
      <c r="M190" t="s">
        <v>364</v>
      </c>
      <c r="N190">
        <v>870</v>
      </c>
      <c r="O190">
        <v>1836</v>
      </c>
      <c r="P190">
        <v>900</v>
      </c>
      <c r="Q190">
        <v>438</v>
      </c>
      <c r="R190" t="s">
        <v>364</v>
      </c>
      <c r="S190" t="s">
        <v>364</v>
      </c>
      <c r="T190">
        <v>348</v>
      </c>
    </row>
    <row r="191" spans="3:20" ht="13.5">
      <c r="C191">
        <v>732</v>
      </c>
      <c r="D191">
        <v>405</v>
      </c>
      <c r="E191" t="s">
        <v>363</v>
      </c>
      <c r="F191" t="s">
        <v>363</v>
      </c>
      <c r="G191">
        <v>438</v>
      </c>
      <c r="H191">
        <v>702</v>
      </c>
      <c r="I191">
        <v>870</v>
      </c>
      <c r="J191" t="s">
        <v>363</v>
      </c>
      <c r="K191" t="s">
        <v>364</v>
      </c>
      <c r="L191" t="s">
        <v>364</v>
      </c>
      <c r="M191" t="s">
        <v>364</v>
      </c>
      <c r="N191">
        <v>312</v>
      </c>
      <c r="O191" t="s">
        <v>363</v>
      </c>
      <c r="P191" t="s">
        <v>363</v>
      </c>
      <c r="Q191" t="s">
        <v>364</v>
      </c>
      <c r="R191">
        <v>600</v>
      </c>
      <c r="S191">
        <v>363</v>
      </c>
      <c r="T191">
        <v>312</v>
      </c>
    </row>
    <row r="192" spans="3:15" ht="13.5">
      <c r="C192">
        <v>333</v>
      </c>
      <c r="D192">
        <v>870</v>
      </c>
      <c r="E192" t="s">
        <v>379</v>
      </c>
      <c r="F192" t="s">
        <v>378</v>
      </c>
      <c r="G192" t="s">
        <v>378</v>
      </c>
      <c r="H192" t="s">
        <v>378</v>
      </c>
      <c r="I192">
        <v>312</v>
      </c>
      <c r="J192" t="s">
        <v>363</v>
      </c>
      <c r="K192" t="s">
        <v>363</v>
      </c>
      <c r="L192" t="s">
        <v>364</v>
      </c>
      <c r="M192">
        <v>600</v>
      </c>
      <c r="N192">
        <v>363</v>
      </c>
      <c r="O192">
        <v>312</v>
      </c>
    </row>
    <row r="193" spans="3:47" ht="13.5">
      <c r="C193" t="s">
        <v>382</v>
      </c>
      <c r="D193">
        <v>882</v>
      </c>
      <c r="E193">
        <v>690</v>
      </c>
      <c r="F193" t="s">
        <v>383</v>
      </c>
      <c r="G193" t="s">
        <v>382</v>
      </c>
      <c r="H193">
        <v>447</v>
      </c>
      <c r="I193" t="s">
        <v>382</v>
      </c>
      <c r="J193">
        <v>1368</v>
      </c>
      <c r="K193">
        <v>420</v>
      </c>
      <c r="L193">
        <v>834</v>
      </c>
      <c r="M193">
        <v>399</v>
      </c>
      <c r="N193">
        <v>738</v>
      </c>
      <c r="O193">
        <v>810</v>
      </c>
      <c r="P193">
        <v>762</v>
      </c>
      <c r="Q193">
        <v>744</v>
      </c>
      <c r="R193">
        <v>792</v>
      </c>
      <c r="S193">
        <v>1359</v>
      </c>
      <c r="T193" t="s">
        <v>383</v>
      </c>
      <c r="U193" t="s">
        <v>383</v>
      </c>
      <c r="V193">
        <v>810</v>
      </c>
      <c r="W193">
        <v>318</v>
      </c>
      <c r="X193">
        <v>804</v>
      </c>
      <c r="Y193">
        <v>1134</v>
      </c>
      <c r="Z193" t="s">
        <v>383</v>
      </c>
      <c r="AA193">
        <v>447</v>
      </c>
      <c r="AB193" t="s">
        <v>382</v>
      </c>
      <c r="AC193">
        <v>396</v>
      </c>
      <c r="AD193" t="s">
        <v>382</v>
      </c>
      <c r="AE193" t="s">
        <v>382</v>
      </c>
      <c r="AF193">
        <v>828</v>
      </c>
      <c r="AG193" t="s">
        <v>382</v>
      </c>
      <c r="AH193">
        <v>438</v>
      </c>
      <c r="AI193">
        <v>702</v>
      </c>
      <c r="AJ193">
        <v>870</v>
      </c>
      <c r="AK193" t="s">
        <v>383</v>
      </c>
      <c r="AL193" t="s">
        <v>383</v>
      </c>
      <c r="AM193">
        <v>600</v>
      </c>
      <c r="AN193">
        <v>363</v>
      </c>
      <c r="AO193">
        <v>312</v>
      </c>
      <c r="AP193" t="s">
        <v>383</v>
      </c>
      <c r="AQ193" t="s">
        <v>363</v>
      </c>
      <c r="AR193" t="s">
        <v>364</v>
      </c>
      <c r="AS193">
        <v>600</v>
      </c>
      <c r="AT193">
        <v>363</v>
      </c>
      <c r="AU193">
        <v>312</v>
      </c>
    </row>
    <row r="194" spans="3:39" ht="13.5">
      <c r="C194">
        <v>618</v>
      </c>
      <c r="D194">
        <v>432</v>
      </c>
      <c r="E194">
        <v>678</v>
      </c>
      <c r="F194" t="s">
        <v>384</v>
      </c>
      <c r="G194" t="s">
        <v>386</v>
      </c>
      <c r="H194">
        <v>447</v>
      </c>
      <c r="I194" t="s">
        <v>387</v>
      </c>
      <c r="J194">
        <v>396</v>
      </c>
      <c r="K194" t="s">
        <v>387</v>
      </c>
      <c r="L194" t="s">
        <v>387</v>
      </c>
      <c r="M194">
        <v>828</v>
      </c>
      <c r="N194" t="s">
        <v>387</v>
      </c>
      <c r="O194">
        <v>438</v>
      </c>
      <c r="P194">
        <v>702</v>
      </c>
      <c r="Q194" t="s">
        <v>387</v>
      </c>
      <c r="R194">
        <v>828</v>
      </c>
      <c r="S194" t="s">
        <v>387</v>
      </c>
      <c r="T194">
        <v>438</v>
      </c>
      <c r="U194">
        <v>702</v>
      </c>
      <c r="V194">
        <v>870</v>
      </c>
      <c r="W194" t="s">
        <v>386</v>
      </c>
      <c r="X194" t="s">
        <v>387</v>
      </c>
      <c r="Y194" t="s">
        <v>387</v>
      </c>
      <c r="Z194" t="s">
        <v>387</v>
      </c>
      <c r="AA194">
        <v>312</v>
      </c>
      <c r="AB194" t="s">
        <v>386</v>
      </c>
      <c r="AC194" t="s">
        <v>386</v>
      </c>
      <c r="AD194" t="s">
        <v>387</v>
      </c>
      <c r="AE194">
        <v>600</v>
      </c>
      <c r="AF194">
        <v>363</v>
      </c>
      <c r="AG194">
        <v>312</v>
      </c>
      <c r="AH194" t="s">
        <v>386</v>
      </c>
      <c r="AI194" t="s">
        <v>386</v>
      </c>
      <c r="AJ194" t="s">
        <v>387</v>
      </c>
      <c r="AK194">
        <v>600</v>
      </c>
      <c r="AL194">
        <v>363</v>
      </c>
      <c r="AM194">
        <v>312</v>
      </c>
    </row>
    <row r="195" spans="3:28" ht="13.5">
      <c r="C195">
        <v>876</v>
      </c>
      <c r="D195" t="s">
        <v>391</v>
      </c>
      <c r="E195" t="s">
        <v>389</v>
      </c>
      <c r="F195">
        <v>339</v>
      </c>
      <c r="G195">
        <v>342</v>
      </c>
      <c r="H195">
        <v>360</v>
      </c>
      <c r="I195" t="s">
        <v>386</v>
      </c>
      <c r="J195">
        <v>990</v>
      </c>
      <c r="K195">
        <v>321</v>
      </c>
      <c r="L195">
        <v>822</v>
      </c>
      <c r="M195">
        <v>306</v>
      </c>
      <c r="N195">
        <v>372</v>
      </c>
      <c r="O195">
        <v>1197</v>
      </c>
      <c r="P195">
        <v>333</v>
      </c>
      <c r="Q195">
        <v>870</v>
      </c>
      <c r="R195" t="s">
        <v>386</v>
      </c>
      <c r="S195" t="s">
        <v>386</v>
      </c>
      <c r="T195">
        <v>600</v>
      </c>
      <c r="U195">
        <v>363</v>
      </c>
      <c r="V195">
        <v>312</v>
      </c>
      <c r="W195" t="s">
        <v>386</v>
      </c>
      <c r="X195" t="s">
        <v>386</v>
      </c>
      <c r="Y195" t="s">
        <v>387</v>
      </c>
      <c r="Z195">
        <v>600</v>
      </c>
      <c r="AA195">
        <v>363</v>
      </c>
      <c r="AB195">
        <v>312</v>
      </c>
    </row>
    <row r="196" spans="3:17" ht="13.5">
      <c r="C196">
        <v>720</v>
      </c>
      <c r="D196">
        <v>630</v>
      </c>
      <c r="E196" t="s">
        <v>389</v>
      </c>
      <c r="F196" t="s">
        <v>387</v>
      </c>
      <c r="G196">
        <v>864</v>
      </c>
      <c r="H196" t="s">
        <v>393</v>
      </c>
      <c r="I196">
        <v>336</v>
      </c>
      <c r="J196" t="s">
        <v>387</v>
      </c>
      <c r="K196">
        <v>312</v>
      </c>
      <c r="L196" t="s">
        <v>386</v>
      </c>
      <c r="M196" t="s">
        <v>386</v>
      </c>
      <c r="N196" t="s">
        <v>387</v>
      </c>
      <c r="O196">
        <v>600</v>
      </c>
      <c r="P196">
        <v>363</v>
      </c>
      <c r="Q196">
        <v>312</v>
      </c>
    </row>
    <row r="197" spans="3:11" ht="13.5">
      <c r="C197">
        <v>804</v>
      </c>
      <c r="D197">
        <v>876</v>
      </c>
      <c r="E197" t="s">
        <v>391</v>
      </c>
      <c r="F197" t="s">
        <v>389</v>
      </c>
      <c r="G197">
        <v>339</v>
      </c>
      <c r="H197">
        <v>342</v>
      </c>
      <c r="I197">
        <v>360</v>
      </c>
      <c r="J197" t="s">
        <v>386</v>
      </c>
      <c r="K197">
        <v>990</v>
      </c>
    </row>
    <row r="198" spans="3:14" ht="13.5">
      <c r="C198">
        <v>1125</v>
      </c>
      <c r="D198" t="s">
        <v>364</v>
      </c>
      <c r="E198">
        <v>366</v>
      </c>
      <c r="F198">
        <v>642</v>
      </c>
      <c r="G198" t="s">
        <v>363</v>
      </c>
      <c r="H198">
        <v>453</v>
      </c>
      <c r="I198" t="s">
        <v>364</v>
      </c>
      <c r="J198">
        <v>1260</v>
      </c>
      <c r="K198" t="s">
        <v>363</v>
      </c>
      <c r="L198">
        <v>642</v>
      </c>
      <c r="M198" t="s">
        <v>363</v>
      </c>
      <c r="N198">
        <v>453</v>
      </c>
    </row>
    <row r="199" spans="3:14" ht="13.5">
      <c r="C199">
        <v>822</v>
      </c>
      <c r="D199" t="s">
        <v>388</v>
      </c>
      <c r="E199">
        <v>366</v>
      </c>
      <c r="F199">
        <v>642</v>
      </c>
      <c r="G199" t="s">
        <v>363</v>
      </c>
      <c r="H199">
        <v>453</v>
      </c>
      <c r="I199" t="s">
        <v>364</v>
      </c>
      <c r="J199">
        <v>1260</v>
      </c>
      <c r="K199" t="s">
        <v>363</v>
      </c>
      <c r="L199">
        <v>642</v>
      </c>
      <c r="M199" t="s">
        <v>363</v>
      </c>
      <c r="N199">
        <v>453</v>
      </c>
    </row>
    <row r="200" spans="3:33" ht="13.5">
      <c r="C200">
        <v>822</v>
      </c>
      <c r="D200" t="s">
        <v>379</v>
      </c>
      <c r="E200" t="s">
        <v>381</v>
      </c>
      <c r="F200">
        <v>870</v>
      </c>
      <c r="G200">
        <v>1836</v>
      </c>
      <c r="H200">
        <v>900</v>
      </c>
      <c r="I200">
        <v>438</v>
      </c>
      <c r="J200" t="s">
        <v>378</v>
      </c>
      <c r="K200" t="s">
        <v>378</v>
      </c>
      <c r="L200">
        <v>348</v>
      </c>
      <c r="M200">
        <v>600</v>
      </c>
      <c r="N200" t="s">
        <v>378</v>
      </c>
      <c r="O200">
        <v>387</v>
      </c>
      <c r="P200">
        <v>642</v>
      </c>
      <c r="Q200">
        <v>366</v>
      </c>
      <c r="R200">
        <v>642</v>
      </c>
      <c r="S200" t="s">
        <v>363</v>
      </c>
      <c r="T200" t="s">
        <v>364</v>
      </c>
      <c r="U200">
        <v>453</v>
      </c>
      <c r="V200" t="s">
        <v>378</v>
      </c>
      <c r="W200">
        <v>1260</v>
      </c>
      <c r="X200" t="s">
        <v>379</v>
      </c>
      <c r="Y200">
        <v>642</v>
      </c>
      <c r="Z200" t="s">
        <v>379</v>
      </c>
      <c r="AA200">
        <v>453</v>
      </c>
      <c r="AB200" t="s">
        <v>364</v>
      </c>
      <c r="AC200">
        <v>1260</v>
      </c>
      <c r="AD200" t="s">
        <v>363</v>
      </c>
      <c r="AE200">
        <v>642</v>
      </c>
      <c r="AF200" t="s">
        <v>363</v>
      </c>
      <c r="AG200">
        <v>453</v>
      </c>
    </row>
    <row r="201" spans="3:26" ht="13.5">
      <c r="C201" t="s">
        <v>387</v>
      </c>
      <c r="D201" t="s">
        <v>387</v>
      </c>
      <c r="E201" t="s">
        <v>387</v>
      </c>
      <c r="F201">
        <v>1062</v>
      </c>
      <c r="G201">
        <v>408</v>
      </c>
      <c r="H201" t="s">
        <v>394</v>
      </c>
      <c r="I201" t="s">
        <v>387</v>
      </c>
      <c r="J201" t="s">
        <v>387</v>
      </c>
      <c r="K201">
        <v>870</v>
      </c>
      <c r="L201">
        <v>1836</v>
      </c>
      <c r="M201">
        <v>900</v>
      </c>
      <c r="N201">
        <v>438</v>
      </c>
      <c r="O201" t="s">
        <v>364</v>
      </c>
      <c r="P201" t="s">
        <v>364</v>
      </c>
      <c r="Q201">
        <v>348</v>
      </c>
      <c r="R201">
        <v>600</v>
      </c>
      <c r="S201" t="s">
        <v>364</v>
      </c>
      <c r="T201">
        <v>387</v>
      </c>
      <c r="U201">
        <v>642</v>
      </c>
      <c r="V201">
        <v>366</v>
      </c>
      <c r="W201">
        <v>642</v>
      </c>
      <c r="X201" t="s">
        <v>363</v>
      </c>
      <c r="Y201" t="s">
        <v>364</v>
      </c>
      <c r="Z201">
        <v>453</v>
      </c>
    </row>
    <row r="202" spans="3:19" ht="13.5">
      <c r="C202">
        <v>327</v>
      </c>
      <c r="D202">
        <v>696</v>
      </c>
      <c r="E202">
        <v>1332</v>
      </c>
      <c r="F202">
        <v>351</v>
      </c>
      <c r="G202" t="s">
        <v>379</v>
      </c>
      <c r="H202" t="s">
        <v>378</v>
      </c>
      <c r="I202">
        <v>636</v>
      </c>
      <c r="J202" t="s">
        <v>378</v>
      </c>
      <c r="K202" t="s">
        <v>378</v>
      </c>
      <c r="L202">
        <v>642</v>
      </c>
      <c r="M202" t="s">
        <v>379</v>
      </c>
      <c r="N202">
        <v>453</v>
      </c>
      <c r="O202" t="s">
        <v>378</v>
      </c>
      <c r="P202">
        <v>1260</v>
      </c>
      <c r="Q202" t="s">
        <v>363</v>
      </c>
      <c r="R202">
        <v>642</v>
      </c>
      <c r="S202" t="s">
        <v>379</v>
      </c>
    </row>
    <row r="203" spans="3:42" ht="13.5">
      <c r="C203">
        <v>414</v>
      </c>
      <c r="D203" t="s">
        <v>386</v>
      </c>
      <c r="E203">
        <v>1170</v>
      </c>
      <c r="F203">
        <v>1170</v>
      </c>
      <c r="G203">
        <v>708</v>
      </c>
      <c r="H203">
        <v>309</v>
      </c>
      <c r="I203">
        <v>447</v>
      </c>
      <c r="J203">
        <v>396</v>
      </c>
      <c r="K203">
        <v>927</v>
      </c>
      <c r="L203" t="s">
        <v>387</v>
      </c>
      <c r="M203" t="s">
        <v>386</v>
      </c>
      <c r="N203" t="s">
        <v>387</v>
      </c>
      <c r="O203">
        <v>1680</v>
      </c>
      <c r="P203">
        <v>954</v>
      </c>
      <c r="Q203" t="s">
        <v>387</v>
      </c>
      <c r="R203" t="s">
        <v>387</v>
      </c>
      <c r="S203" t="s">
        <v>387</v>
      </c>
      <c r="T203" t="s">
        <v>387</v>
      </c>
      <c r="U203">
        <v>870</v>
      </c>
      <c r="V203">
        <v>1836</v>
      </c>
      <c r="W203">
        <v>900</v>
      </c>
      <c r="X203">
        <v>438</v>
      </c>
      <c r="Y203" t="s">
        <v>364</v>
      </c>
      <c r="Z203" t="s">
        <v>364</v>
      </c>
      <c r="AA203">
        <v>348</v>
      </c>
      <c r="AB203">
        <v>600</v>
      </c>
      <c r="AC203" t="s">
        <v>364</v>
      </c>
      <c r="AD203">
        <v>387</v>
      </c>
      <c r="AE203">
        <v>642</v>
      </c>
      <c r="AF203">
        <v>366</v>
      </c>
      <c r="AG203">
        <v>642</v>
      </c>
      <c r="AH203" t="s">
        <v>363</v>
      </c>
      <c r="AI203" t="s">
        <v>364</v>
      </c>
      <c r="AJ203">
        <v>453</v>
      </c>
      <c r="AK203" t="s">
        <v>364</v>
      </c>
      <c r="AL203">
        <v>1260</v>
      </c>
      <c r="AM203" t="s">
        <v>363</v>
      </c>
      <c r="AN203">
        <v>642</v>
      </c>
      <c r="AO203" t="s">
        <v>363</v>
      </c>
      <c r="AP203" t="s">
        <v>364</v>
      </c>
    </row>
    <row r="204" spans="3:18" ht="13.5">
      <c r="C204">
        <v>411</v>
      </c>
      <c r="D204" t="s">
        <v>387</v>
      </c>
      <c r="E204">
        <v>714</v>
      </c>
      <c r="F204" t="s">
        <v>387</v>
      </c>
      <c r="G204">
        <v>1170</v>
      </c>
      <c r="H204">
        <v>1170</v>
      </c>
      <c r="I204">
        <v>708</v>
      </c>
      <c r="J204">
        <v>309</v>
      </c>
      <c r="K204">
        <v>447</v>
      </c>
      <c r="L204">
        <v>396</v>
      </c>
      <c r="M204">
        <v>927</v>
      </c>
      <c r="N204" t="s">
        <v>387</v>
      </c>
      <c r="O204" t="s">
        <v>386</v>
      </c>
      <c r="P204" t="s">
        <v>387</v>
      </c>
      <c r="Q204">
        <v>1680</v>
      </c>
      <c r="R204">
        <v>954</v>
      </c>
    </row>
    <row r="205" spans="3:14" ht="13.5">
      <c r="C205">
        <v>1170</v>
      </c>
      <c r="D205">
        <v>1170</v>
      </c>
      <c r="E205">
        <v>708</v>
      </c>
      <c r="F205">
        <v>309</v>
      </c>
      <c r="G205">
        <v>447</v>
      </c>
      <c r="H205">
        <v>396</v>
      </c>
      <c r="I205">
        <v>927</v>
      </c>
      <c r="J205" t="s">
        <v>387</v>
      </c>
      <c r="K205" t="s">
        <v>386</v>
      </c>
      <c r="L205" t="s">
        <v>387</v>
      </c>
      <c r="M205">
        <v>1680</v>
      </c>
      <c r="N205">
        <v>954</v>
      </c>
    </row>
    <row r="206" spans="3:24" ht="13.5">
      <c r="C206">
        <v>354</v>
      </c>
      <c r="D206" t="s">
        <v>379</v>
      </c>
      <c r="E206" t="s">
        <v>379</v>
      </c>
      <c r="F206">
        <v>600</v>
      </c>
      <c r="G206" t="s">
        <v>378</v>
      </c>
      <c r="H206" t="s">
        <v>378</v>
      </c>
      <c r="I206" t="s">
        <v>378</v>
      </c>
      <c r="J206">
        <v>648</v>
      </c>
      <c r="K206">
        <v>900</v>
      </c>
      <c r="L206">
        <v>666</v>
      </c>
      <c r="M206" t="s">
        <v>379</v>
      </c>
      <c r="N206" t="s">
        <v>379</v>
      </c>
      <c r="O206" t="s">
        <v>378</v>
      </c>
      <c r="P206">
        <v>648</v>
      </c>
      <c r="Q206">
        <v>900</v>
      </c>
      <c r="R206">
        <v>666</v>
      </c>
      <c r="S206" t="s">
        <v>379</v>
      </c>
      <c r="T206" t="s">
        <v>380</v>
      </c>
      <c r="U206" t="s">
        <v>378</v>
      </c>
      <c r="V206">
        <v>648</v>
      </c>
      <c r="W206">
        <v>900</v>
      </c>
      <c r="X206">
        <v>666</v>
      </c>
    </row>
    <row r="207" spans="3:14" ht="13.5">
      <c r="C207" t="s">
        <v>387</v>
      </c>
      <c r="D207" t="s">
        <v>387</v>
      </c>
      <c r="E207" t="s">
        <v>387</v>
      </c>
      <c r="F207">
        <v>648</v>
      </c>
      <c r="G207">
        <v>900</v>
      </c>
      <c r="H207">
        <v>666</v>
      </c>
      <c r="I207" t="s">
        <v>363</v>
      </c>
      <c r="J207" t="s">
        <v>363</v>
      </c>
      <c r="K207" t="s">
        <v>364</v>
      </c>
      <c r="L207">
        <v>648</v>
      </c>
      <c r="M207">
        <v>900</v>
      </c>
      <c r="N207">
        <v>666</v>
      </c>
    </row>
    <row r="208" spans="3:9" ht="13.5">
      <c r="C208">
        <v>666</v>
      </c>
      <c r="D208" t="s">
        <v>363</v>
      </c>
      <c r="E208" t="s">
        <v>363</v>
      </c>
      <c r="F208" t="s">
        <v>364</v>
      </c>
      <c r="G208">
        <v>648</v>
      </c>
      <c r="H208">
        <v>900</v>
      </c>
      <c r="I208">
        <v>666</v>
      </c>
    </row>
    <row r="209" spans="3:22" ht="13.5">
      <c r="C209">
        <v>396</v>
      </c>
      <c r="D209" t="s">
        <v>496</v>
      </c>
      <c r="E209" t="s">
        <v>496</v>
      </c>
      <c r="F209">
        <v>864</v>
      </c>
      <c r="G209" t="s">
        <v>497</v>
      </c>
      <c r="H209">
        <v>336</v>
      </c>
      <c r="I209" t="s">
        <v>496</v>
      </c>
      <c r="J209">
        <v>312</v>
      </c>
      <c r="K209" t="s">
        <v>498</v>
      </c>
      <c r="L209" t="s">
        <v>498</v>
      </c>
      <c r="M209" t="s">
        <v>496</v>
      </c>
      <c r="N209">
        <v>600</v>
      </c>
      <c r="O209">
        <v>363</v>
      </c>
      <c r="P209">
        <v>312</v>
      </c>
      <c r="Q209" t="s">
        <v>498</v>
      </c>
      <c r="R209" t="s">
        <v>498</v>
      </c>
      <c r="S209" t="s">
        <v>496</v>
      </c>
      <c r="T209">
        <v>600</v>
      </c>
      <c r="U209">
        <v>363</v>
      </c>
      <c r="V209">
        <v>312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21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4" sqref="A4"/>
    </sheetView>
  </sheetViews>
  <sheetFormatPr defaultColWidth="5.57421875" defaultRowHeight="15"/>
  <cols>
    <col min="1" max="2" width="6.421875" style="0" bestFit="1" customWidth="1"/>
    <col min="3" max="3" width="5.57421875" style="0" customWidth="1"/>
    <col min="4" max="4" width="8.7109375" style="0" bestFit="1" customWidth="1"/>
    <col min="5" max="28" width="8.57421875" style="0" bestFit="1" customWidth="1"/>
    <col min="29" max="33" width="5.7109375" style="0" bestFit="1" customWidth="1"/>
    <col min="34" max="34" width="6.421875" style="0" bestFit="1" customWidth="1"/>
    <col min="35" max="38" width="5.7109375" style="0" bestFit="1" customWidth="1"/>
    <col min="39" max="50" width="5.8515625" style="0" bestFit="1" customWidth="1"/>
  </cols>
  <sheetData>
    <row r="1" spans="1:15" ht="13.5">
      <c r="A1">
        <f>SUM(A2:A65535)</f>
        <v>45258</v>
      </c>
      <c r="B1">
        <v>45000</v>
      </c>
      <c r="C1" t="str">
        <f>"残: "&amp;B1-A1</f>
        <v>残: -258</v>
      </c>
      <c r="F1">
        <v>312</v>
      </c>
      <c r="G1" s="2" t="s">
        <v>363</v>
      </c>
      <c r="H1" t="s">
        <v>363</v>
      </c>
      <c r="I1" s="2" t="s">
        <v>364</v>
      </c>
      <c r="J1">
        <v>600</v>
      </c>
      <c r="K1">
        <v>363</v>
      </c>
      <c r="L1">
        <v>312</v>
      </c>
      <c r="M1" s="2" t="s">
        <v>363</v>
      </c>
      <c r="N1" t="s">
        <v>363</v>
      </c>
      <c r="O1" s="2" t="s">
        <v>364</v>
      </c>
    </row>
    <row r="4" spans="1:62" ht="13.5">
      <c r="A4">
        <v>396</v>
      </c>
      <c r="E4">
        <v>1</v>
      </c>
      <c r="F4">
        <v>18</v>
      </c>
      <c r="G4">
        <v>3</v>
      </c>
      <c r="H4">
        <v>12</v>
      </c>
      <c r="I4">
        <v>1</v>
      </c>
      <c r="J4">
        <v>6</v>
      </c>
      <c r="K4">
        <v>6</v>
      </c>
      <c r="L4">
        <v>13</v>
      </c>
      <c r="M4">
        <v>4</v>
      </c>
      <c r="N4">
        <v>18</v>
      </c>
      <c r="O4">
        <v>7</v>
      </c>
      <c r="P4">
        <v>0</v>
      </c>
      <c r="Q4">
        <v>20</v>
      </c>
      <c r="R4">
        <v>42</v>
      </c>
      <c r="S4">
        <v>7</v>
      </c>
      <c r="T4">
        <v>8</v>
      </c>
      <c r="U4">
        <v>1</v>
      </c>
      <c r="V4">
        <v>7</v>
      </c>
      <c r="W4">
        <v>12</v>
      </c>
      <c r="X4">
        <v>2</v>
      </c>
      <c r="Y4">
        <v>32</v>
      </c>
      <c r="Z4">
        <v>1</v>
      </c>
      <c r="AA4">
        <v>20</v>
      </c>
      <c r="AB4">
        <v>0</v>
      </c>
      <c r="AC4">
        <v>3</v>
      </c>
      <c r="AD4">
        <v>6</v>
      </c>
      <c r="AE4">
        <v>20</v>
      </c>
      <c r="AF4">
        <v>20</v>
      </c>
      <c r="AG4">
        <v>0</v>
      </c>
      <c r="AH4">
        <v>2</v>
      </c>
      <c r="AI4">
        <v>2</v>
      </c>
      <c r="AJ4">
        <v>20</v>
      </c>
      <c r="AK4">
        <v>33</v>
      </c>
      <c r="AL4">
        <v>1</v>
      </c>
      <c r="AM4">
        <v>0</v>
      </c>
      <c r="AN4">
        <v>20</v>
      </c>
      <c r="AO4">
        <v>18</v>
      </c>
      <c r="AP4">
        <v>1</v>
      </c>
      <c r="AQ4">
        <v>22</v>
      </c>
      <c r="AR4">
        <v>1</v>
      </c>
      <c r="AS4">
        <v>1</v>
      </c>
      <c r="AT4">
        <v>16</v>
      </c>
      <c r="AU4">
        <v>16</v>
      </c>
      <c r="AV4">
        <v>1</v>
      </c>
      <c r="AW4">
        <v>6</v>
      </c>
      <c r="AX4">
        <v>1</v>
      </c>
      <c r="AY4">
        <v>1</v>
      </c>
      <c r="AZ4">
        <v>1</v>
      </c>
      <c r="BA4">
        <v>1884</v>
      </c>
      <c r="BB4">
        <v>99</v>
      </c>
      <c r="BC4">
        <v>1740</v>
      </c>
      <c r="BD4">
        <v>1068</v>
      </c>
      <c r="BE4">
        <v>126</v>
      </c>
      <c r="BF4">
        <v>126</v>
      </c>
      <c r="BG4">
        <v>90</v>
      </c>
      <c r="BJ4">
        <v>648</v>
      </c>
    </row>
    <row r="5" spans="1:66" ht="13.5">
      <c r="A5" t="s">
        <v>490</v>
      </c>
      <c r="E5">
        <v>38</v>
      </c>
      <c r="F5">
        <v>1</v>
      </c>
      <c r="G5">
        <v>1</v>
      </c>
      <c r="H5">
        <v>17</v>
      </c>
      <c r="I5">
        <v>20</v>
      </c>
      <c r="J5">
        <v>1</v>
      </c>
      <c r="K5">
        <v>1</v>
      </c>
      <c r="L5">
        <v>32</v>
      </c>
      <c r="M5">
        <v>1</v>
      </c>
      <c r="N5">
        <v>26</v>
      </c>
      <c r="O5">
        <v>1</v>
      </c>
      <c r="P5">
        <v>1</v>
      </c>
      <c r="Q5">
        <v>2</v>
      </c>
      <c r="R5">
        <v>15</v>
      </c>
      <c r="S5">
        <v>6</v>
      </c>
      <c r="T5">
        <v>15</v>
      </c>
      <c r="U5">
        <v>9</v>
      </c>
      <c r="V5">
        <v>1</v>
      </c>
      <c r="W5">
        <v>1</v>
      </c>
      <c r="X5">
        <v>7</v>
      </c>
      <c r="Y5">
        <v>30</v>
      </c>
      <c r="Z5">
        <v>0</v>
      </c>
      <c r="AA5">
        <v>0</v>
      </c>
      <c r="AB5">
        <v>14</v>
      </c>
      <c r="AC5">
        <v>26</v>
      </c>
      <c r="AD5">
        <v>1</v>
      </c>
      <c r="AE5">
        <v>2</v>
      </c>
      <c r="AF5">
        <v>2</v>
      </c>
      <c r="AG5">
        <v>1</v>
      </c>
      <c r="AH5">
        <v>20</v>
      </c>
      <c r="AI5">
        <v>20</v>
      </c>
      <c r="AJ5">
        <v>1</v>
      </c>
      <c r="AK5">
        <v>1038</v>
      </c>
      <c r="AL5">
        <v>16</v>
      </c>
      <c r="AM5">
        <v>2</v>
      </c>
      <c r="AN5">
        <v>0</v>
      </c>
      <c r="AO5">
        <v>1</v>
      </c>
      <c r="AP5">
        <v>22</v>
      </c>
      <c r="AQ5">
        <v>1905</v>
      </c>
      <c r="AR5">
        <v>4</v>
      </c>
      <c r="AS5">
        <v>39</v>
      </c>
      <c r="AT5">
        <v>3</v>
      </c>
      <c r="AU5">
        <v>15</v>
      </c>
      <c r="AV5">
        <v>8</v>
      </c>
      <c r="AW5">
        <v>1</v>
      </c>
      <c r="AX5">
        <v>1</v>
      </c>
      <c r="AY5">
        <v>1</v>
      </c>
      <c r="AZ5">
        <v>1</v>
      </c>
      <c r="BA5">
        <v>774</v>
      </c>
      <c r="BB5">
        <v>2445</v>
      </c>
      <c r="BC5">
        <v>720</v>
      </c>
      <c r="BD5">
        <v>525</v>
      </c>
      <c r="BE5">
        <v>96</v>
      </c>
      <c r="BF5">
        <v>96</v>
      </c>
      <c r="BG5">
        <v>34</v>
      </c>
      <c r="BJ5">
        <v>612</v>
      </c>
      <c r="BK5">
        <v>47</v>
      </c>
      <c r="BL5">
        <v>12</v>
      </c>
      <c r="BN5" t="s">
        <v>13</v>
      </c>
    </row>
    <row r="6" spans="1:66" ht="13.5">
      <c r="A6" t="s">
        <v>490</v>
      </c>
      <c r="E6">
        <v>1</v>
      </c>
      <c r="F6">
        <v>1</v>
      </c>
      <c r="G6" t="s">
        <v>490</v>
      </c>
      <c r="H6">
        <v>804</v>
      </c>
      <c r="I6">
        <v>2064</v>
      </c>
      <c r="J6">
        <v>1968</v>
      </c>
      <c r="K6">
        <v>1449</v>
      </c>
      <c r="L6">
        <v>12</v>
      </c>
      <c r="M6">
        <v>2</v>
      </c>
      <c r="N6">
        <v>16</v>
      </c>
      <c r="O6">
        <v>1</v>
      </c>
      <c r="P6">
        <v>1224</v>
      </c>
      <c r="Q6">
        <v>870</v>
      </c>
      <c r="R6">
        <v>1</v>
      </c>
      <c r="S6">
        <v>1656</v>
      </c>
      <c r="T6">
        <v>1224</v>
      </c>
      <c r="U6">
        <v>930</v>
      </c>
      <c r="V6">
        <v>984</v>
      </c>
      <c r="W6">
        <v>42</v>
      </c>
      <c r="X6">
        <v>1</v>
      </c>
      <c r="Y6">
        <v>1449</v>
      </c>
      <c r="Z6">
        <v>1014</v>
      </c>
      <c r="AA6">
        <v>1</v>
      </c>
      <c r="AB6">
        <v>1</v>
      </c>
      <c r="AC6">
        <v>465</v>
      </c>
      <c r="AD6">
        <v>1152</v>
      </c>
      <c r="AE6">
        <v>1152</v>
      </c>
      <c r="AF6">
        <v>1152</v>
      </c>
      <c r="AG6">
        <v>2</v>
      </c>
      <c r="AH6">
        <v>1740</v>
      </c>
      <c r="AI6">
        <v>1740</v>
      </c>
      <c r="AJ6">
        <v>2</v>
      </c>
      <c r="AK6" t="s">
        <v>467</v>
      </c>
      <c r="AL6">
        <v>792</v>
      </c>
      <c r="AM6">
        <v>1566</v>
      </c>
      <c r="AN6">
        <v>1</v>
      </c>
      <c r="AO6">
        <v>1</v>
      </c>
      <c r="AP6">
        <v>768</v>
      </c>
      <c r="AQ6">
        <v>429</v>
      </c>
      <c r="AR6">
        <v>1377</v>
      </c>
      <c r="AS6">
        <v>1575</v>
      </c>
      <c r="AT6">
        <v>38</v>
      </c>
      <c r="AU6">
        <v>12</v>
      </c>
      <c r="AV6">
        <v>411</v>
      </c>
      <c r="AW6">
        <v>792</v>
      </c>
      <c r="AX6">
        <v>1</v>
      </c>
      <c r="AY6">
        <v>1944</v>
      </c>
      <c r="AZ6">
        <v>1305</v>
      </c>
      <c r="BA6">
        <v>1323</v>
      </c>
      <c r="BB6" t="s">
        <v>429</v>
      </c>
      <c r="BC6">
        <v>498</v>
      </c>
      <c r="BD6">
        <v>450</v>
      </c>
      <c r="BE6">
        <v>108</v>
      </c>
      <c r="BF6">
        <v>108</v>
      </c>
      <c r="BG6">
        <v>189</v>
      </c>
      <c r="BJ6">
        <v>606</v>
      </c>
      <c r="BK6">
        <v>44</v>
      </c>
      <c r="BL6">
        <v>14</v>
      </c>
      <c r="BN6" t="s">
        <v>298</v>
      </c>
    </row>
    <row r="7" spans="1:69" ht="13.5">
      <c r="A7">
        <v>864</v>
      </c>
      <c r="E7">
        <v>1305</v>
      </c>
      <c r="F7">
        <v>1548</v>
      </c>
      <c r="G7">
        <v>2016</v>
      </c>
      <c r="H7">
        <v>1386</v>
      </c>
      <c r="I7">
        <v>1800</v>
      </c>
      <c r="J7">
        <v>1788</v>
      </c>
      <c r="K7">
        <v>357</v>
      </c>
      <c r="L7">
        <v>1386</v>
      </c>
      <c r="M7">
        <v>450</v>
      </c>
      <c r="N7">
        <v>1332</v>
      </c>
      <c r="O7">
        <v>936</v>
      </c>
      <c r="P7">
        <v>774</v>
      </c>
      <c r="Q7">
        <v>1314</v>
      </c>
      <c r="R7">
        <v>1611</v>
      </c>
      <c r="S7">
        <v>1341</v>
      </c>
      <c r="T7">
        <v>1788</v>
      </c>
      <c r="U7">
        <v>2016</v>
      </c>
      <c r="V7">
        <v>1197</v>
      </c>
      <c r="W7">
        <v>810</v>
      </c>
      <c r="X7">
        <v>351</v>
      </c>
      <c r="Y7">
        <v>507</v>
      </c>
      <c r="Z7" t="s">
        <v>470</v>
      </c>
      <c r="AA7">
        <v>1260</v>
      </c>
      <c r="AB7">
        <v>2124</v>
      </c>
      <c r="AC7">
        <v>924</v>
      </c>
      <c r="AD7">
        <v>1692</v>
      </c>
      <c r="AE7">
        <v>1566</v>
      </c>
      <c r="AF7">
        <v>1566</v>
      </c>
      <c r="AG7">
        <v>540</v>
      </c>
      <c r="AH7">
        <v>2055</v>
      </c>
      <c r="AI7">
        <v>2055</v>
      </c>
      <c r="AJ7">
        <v>489</v>
      </c>
      <c r="AL7">
        <v>2400</v>
      </c>
      <c r="AM7">
        <v>726</v>
      </c>
      <c r="AN7">
        <v>1260</v>
      </c>
      <c r="AO7">
        <v>1548</v>
      </c>
      <c r="AP7">
        <v>390</v>
      </c>
      <c r="AQ7">
        <v>462</v>
      </c>
      <c r="AR7">
        <v>1098</v>
      </c>
      <c r="AS7">
        <v>2175</v>
      </c>
      <c r="AT7">
        <v>882</v>
      </c>
      <c r="AU7">
        <v>1521</v>
      </c>
      <c r="AV7">
        <v>888</v>
      </c>
      <c r="AW7">
        <v>462</v>
      </c>
      <c r="AX7">
        <v>882</v>
      </c>
      <c r="AY7">
        <v>372</v>
      </c>
      <c r="AZ7">
        <v>918</v>
      </c>
      <c r="BA7">
        <v>522</v>
      </c>
      <c r="BB7">
        <v>1608</v>
      </c>
      <c r="BC7">
        <v>1824</v>
      </c>
      <c r="BD7">
        <v>1206</v>
      </c>
      <c r="BE7">
        <v>117</v>
      </c>
      <c r="BF7">
        <v>552</v>
      </c>
      <c r="BG7">
        <v>153</v>
      </c>
      <c r="BJ7">
        <v>612</v>
      </c>
      <c r="BK7">
        <v>48</v>
      </c>
      <c r="BL7">
        <v>14</v>
      </c>
      <c r="BN7" t="s">
        <v>14</v>
      </c>
      <c r="BQ7">
        <v>145</v>
      </c>
    </row>
    <row r="8" spans="1:71" ht="13.5">
      <c r="A8" t="s">
        <v>393</v>
      </c>
      <c r="E8">
        <v>1071</v>
      </c>
      <c r="F8">
        <v>414</v>
      </c>
      <c r="G8">
        <v>513</v>
      </c>
      <c r="H8">
        <v>1611</v>
      </c>
      <c r="I8">
        <v>1632</v>
      </c>
      <c r="J8" t="s">
        <v>487</v>
      </c>
      <c r="K8">
        <v>1206</v>
      </c>
      <c r="L8">
        <v>1788</v>
      </c>
      <c r="M8">
        <v>1206</v>
      </c>
      <c r="N8">
        <v>1530</v>
      </c>
      <c r="O8">
        <v>1692</v>
      </c>
      <c r="P8">
        <v>1323</v>
      </c>
      <c r="Q8">
        <v>1530</v>
      </c>
      <c r="R8">
        <v>2220</v>
      </c>
      <c r="S8">
        <v>738</v>
      </c>
      <c r="T8">
        <v>2172</v>
      </c>
      <c r="U8">
        <v>1812</v>
      </c>
      <c r="V8">
        <v>1116</v>
      </c>
      <c r="W8">
        <v>2232</v>
      </c>
      <c r="X8">
        <v>1815</v>
      </c>
      <c r="Y8">
        <v>1611</v>
      </c>
      <c r="AA8">
        <v>1566</v>
      </c>
      <c r="AB8">
        <v>2286</v>
      </c>
      <c r="AC8">
        <v>756</v>
      </c>
      <c r="AD8">
        <v>1932</v>
      </c>
      <c r="AE8">
        <v>528</v>
      </c>
      <c r="AF8">
        <v>528</v>
      </c>
      <c r="AG8">
        <v>1644</v>
      </c>
      <c r="AH8">
        <v>1395</v>
      </c>
      <c r="AI8">
        <v>1395</v>
      </c>
      <c r="AJ8">
        <v>1287</v>
      </c>
      <c r="AL8">
        <v>1494</v>
      </c>
      <c r="AM8" t="s">
        <v>467</v>
      </c>
      <c r="AN8">
        <v>1566</v>
      </c>
      <c r="AO8">
        <v>414</v>
      </c>
      <c r="AP8">
        <v>882</v>
      </c>
      <c r="AQ8">
        <v>1836</v>
      </c>
      <c r="AR8">
        <v>1287</v>
      </c>
      <c r="AS8">
        <v>1098</v>
      </c>
      <c r="AT8">
        <v>1476</v>
      </c>
      <c r="AU8">
        <v>1740</v>
      </c>
      <c r="AV8">
        <v>1161</v>
      </c>
      <c r="AW8">
        <v>1836</v>
      </c>
      <c r="AX8">
        <v>1476</v>
      </c>
      <c r="AY8">
        <v>1992</v>
      </c>
      <c r="AZ8">
        <v>1053</v>
      </c>
      <c r="BA8" t="s">
        <v>429</v>
      </c>
      <c r="BB8">
        <v>1548</v>
      </c>
      <c r="BC8">
        <v>2205</v>
      </c>
      <c r="BD8">
        <v>720</v>
      </c>
      <c r="BE8">
        <v>90</v>
      </c>
      <c r="BF8">
        <v>90</v>
      </c>
      <c r="BG8">
        <v>189</v>
      </c>
      <c r="BJ8">
        <v>169</v>
      </c>
      <c r="BL8">
        <v>4</v>
      </c>
      <c r="BN8" t="s">
        <v>298</v>
      </c>
      <c r="BP8">
        <v>0</v>
      </c>
      <c r="BQ8">
        <v>265</v>
      </c>
      <c r="BR8">
        <v>84</v>
      </c>
      <c r="BS8">
        <v>160</v>
      </c>
    </row>
    <row r="9" spans="1:71" ht="13.5">
      <c r="A9">
        <v>336</v>
      </c>
      <c r="E9">
        <v>882</v>
      </c>
      <c r="F9">
        <v>864</v>
      </c>
      <c r="G9">
        <v>1215</v>
      </c>
      <c r="H9">
        <v>2580</v>
      </c>
      <c r="I9">
        <v>720</v>
      </c>
      <c r="J9">
        <v>510</v>
      </c>
      <c r="K9">
        <v>2112</v>
      </c>
      <c r="L9">
        <v>900</v>
      </c>
      <c r="M9">
        <v>498</v>
      </c>
      <c r="N9">
        <v>501</v>
      </c>
      <c r="O9">
        <v>960</v>
      </c>
      <c r="P9">
        <v>522</v>
      </c>
      <c r="Q9">
        <v>1467</v>
      </c>
      <c r="R9">
        <v>1305</v>
      </c>
      <c r="S9">
        <v>1260</v>
      </c>
      <c r="T9">
        <v>1776</v>
      </c>
      <c r="U9">
        <v>498</v>
      </c>
      <c r="V9">
        <v>2112</v>
      </c>
      <c r="W9">
        <v>966</v>
      </c>
      <c r="X9">
        <v>1179</v>
      </c>
      <c r="Y9" t="s">
        <v>473</v>
      </c>
      <c r="AA9">
        <v>1776</v>
      </c>
      <c r="AB9">
        <v>2280</v>
      </c>
      <c r="AC9">
        <v>1287</v>
      </c>
      <c r="AD9">
        <v>1566</v>
      </c>
      <c r="AE9">
        <v>1332</v>
      </c>
      <c r="AF9">
        <v>1332</v>
      </c>
      <c r="AG9">
        <v>1632</v>
      </c>
      <c r="AH9">
        <v>408</v>
      </c>
      <c r="AI9">
        <v>408</v>
      </c>
      <c r="AJ9">
        <v>1692</v>
      </c>
      <c r="AL9">
        <v>1485</v>
      </c>
      <c r="AN9">
        <v>1776</v>
      </c>
      <c r="AO9">
        <v>864</v>
      </c>
      <c r="AP9">
        <v>495</v>
      </c>
      <c r="AQ9">
        <v>1341</v>
      </c>
      <c r="AR9">
        <v>507</v>
      </c>
      <c r="AS9">
        <v>846</v>
      </c>
      <c r="AT9">
        <v>900</v>
      </c>
      <c r="AU9">
        <v>1278</v>
      </c>
      <c r="AV9">
        <v>1992</v>
      </c>
      <c r="AW9">
        <v>1341</v>
      </c>
      <c r="AX9">
        <v>900</v>
      </c>
      <c r="AY9">
        <v>888</v>
      </c>
      <c r="AZ9">
        <v>1287</v>
      </c>
      <c r="BA9">
        <v>774</v>
      </c>
      <c r="BB9">
        <v>1350</v>
      </c>
      <c r="BC9">
        <v>1197</v>
      </c>
      <c r="BD9">
        <v>1449</v>
      </c>
      <c r="BE9">
        <v>38</v>
      </c>
      <c r="BF9">
        <v>0</v>
      </c>
      <c r="BG9">
        <v>112</v>
      </c>
      <c r="BJ9">
        <v>627</v>
      </c>
      <c r="BL9">
        <v>24</v>
      </c>
      <c r="BP9">
        <v>0</v>
      </c>
      <c r="BQ9">
        <v>280</v>
      </c>
      <c r="BR9">
        <v>0</v>
      </c>
      <c r="BS9">
        <v>285</v>
      </c>
    </row>
    <row r="10" spans="1:71" ht="13.5">
      <c r="A10" t="s">
        <v>490</v>
      </c>
      <c r="E10">
        <v>495</v>
      </c>
      <c r="F10">
        <v>396</v>
      </c>
      <c r="G10">
        <v>756</v>
      </c>
      <c r="H10">
        <v>528</v>
      </c>
      <c r="I10">
        <v>498</v>
      </c>
      <c r="J10">
        <v>1872</v>
      </c>
      <c r="K10">
        <v>720</v>
      </c>
      <c r="L10">
        <v>1386</v>
      </c>
      <c r="M10">
        <v>1296</v>
      </c>
      <c r="N10">
        <v>1020</v>
      </c>
      <c r="O10">
        <v>1431</v>
      </c>
      <c r="P10">
        <v>1656</v>
      </c>
      <c r="Q10">
        <v>1206</v>
      </c>
      <c r="R10" t="s">
        <v>470</v>
      </c>
      <c r="S10">
        <v>495</v>
      </c>
      <c r="T10">
        <v>366</v>
      </c>
      <c r="U10">
        <v>1296</v>
      </c>
      <c r="V10">
        <v>750</v>
      </c>
      <c r="W10">
        <v>1458</v>
      </c>
      <c r="X10">
        <v>510</v>
      </c>
      <c r="Y10">
        <v>1197</v>
      </c>
      <c r="AA10">
        <v>369</v>
      </c>
      <c r="AB10">
        <v>1776</v>
      </c>
      <c r="AC10">
        <v>507</v>
      </c>
      <c r="AD10">
        <v>1776</v>
      </c>
      <c r="AE10">
        <v>1188</v>
      </c>
      <c r="AF10">
        <v>1188</v>
      </c>
      <c r="AG10">
        <v>462</v>
      </c>
      <c r="AH10">
        <v>1611</v>
      </c>
      <c r="AI10">
        <v>1611</v>
      </c>
      <c r="AJ10">
        <v>828</v>
      </c>
      <c r="AL10">
        <v>1080</v>
      </c>
      <c r="AN10">
        <v>369</v>
      </c>
      <c r="AO10">
        <v>396</v>
      </c>
      <c r="AP10">
        <v>1575</v>
      </c>
      <c r="AQ10" t="s">
        <v>434</v>
      </c>
      <c r="AR10">
        <v>1611</v>
      </c>
      <c r="AS10">
        <v>1512</v>
      </c>
      <c r="AT10">
        <v>507</v>
      </c>
      <c r="AU10" t="s">
        <v>434</v>
      </c>
      <c r="AV10">
        <v>2064</v>
      </c>
      <c r="AW10" t="s">
        <v>430</v>
      </c>
      <c r="AX10">
        <v>507</v>
      </c>
      <c r="AY10">
        <v>972</v>
      </c>
      <c r="AZ10">
        <v>507</v>
      </c>
      <c r="BA10">
        <v>366</v>
      </c>
      <c r="BB10">
        <v>1530</v>
      </c>
      <c r="BC10">
        <v>2040</v>
      </c>
      <c r="BD10">
        <v>1062</v>
      </c>
      <c r="BE10">
        <v>36</v>
      </c>
      <c r="BF10">
        <v>0</v>
      </c>
      <c r="BG10">
        <v>74</v>
      </c>
      <c r="BJ10">
        <v>468</v>
      </c>
      <c r="BP10">
        <v>0</v>
      </c>
      <c r="BQ10">
        <v>230</v>
      </c>
      <c r="BR10">
        <v>0</v>
      </c>
      <c r="BS10">
        <v>140</v>
      </c>
    </row>
    <row r="11" spans="1:73" ht="13.5">
      <c r="A11">
        <v>312</v>
      </c>
      <c r="E11">
        <v>1575</v>
      </c>
      <c r="F11">
        <v>1539</v>
      </c>
      <c r="G11">
        <v>1287</v>
      </c>
      <c r="H11">
        <v>1485</v>
      </c>
      <c r="I11">
        <v>1740</v>
      </c>
      <c r="J11">
        <v>2265</v>
      </c>
      <c r="K11">
        <v>1836</v>
      </c>
      <c r="L11">
        <v>1566</v>
      </c>
      <c r="M11">
        <v>1788</v>
      </c>
      <c r="N11">
        <v>1530</v>
      </c>
      <c r="O11">
        <v>2400</v>
      </c>
      <c r="P11">
        <v>528</v>
      </c>
      <c r="Q11">
        <v>498</v>
      </c>
      <c r="S11">
        <v>1575</v>
      </c>
      <c r="T11">
        <v>1788</v>
      </c>
      <c r="U11">
        <v>1788</v>
      </c>
      <c r="V11">
        <v>1530</v>
      </c>
      <c r="W11">
        <v>738</v>
      </c>
      <c r="X11">
        <v>441</v>
      </c>
      <c r="Y11">
        <v>2625</v>
      </c>
      <c r="AA11">
        <v>1161</v>
      </c>
      <c r="AB11">
        <v>1575</v>
      </c>
      <c r="AC11">
        <v>1611</v>
      </c>
      <c r="AD11">
        <v>738</v>
      </c>
      <c r="AE11">
        <v>528</v>
      </c>
      <c r="AF11">
        <v>528</v>
      </c>
      <c r="AG11">
        <v>1836</v>
      </c>
      <c r="AH11">
        <v>804</v>
      </c>
      <c r="AI11">
        <v>2064</v>
      </c>
      <c r="AJ11">
        <v>1350</v>
      </c>
      <c r="AL11">
        <v>1323</v>
      </c>
      <c r="AN11">
        <v>1161</v>
      </c>
      <c r="AO11">
        <v>1539</v>
      </c>
      <c r="AP11">
        <v>1377</v>
      </c>
      <c r="AR11">
        <v>1413</v>
      </c>
      <c r="AS11">
        <v>1692</v>
      </c>
      <c r="AT11">
        <v>1611</v>
      </c>
      <c r="AV11">
        <v>1692</v>
      </c>
      <c r="AX11">
        <v>1611</v>
      </c>
      <c r="AY11">
        <v>720</v>
      </c>
      <c r="AZ11">
        <v>1611</v>
      </c>
      <c r="BA11">
        <v>1233</v>
      </c>
      <c r="BB11">
        <v>513</v>
      </c>
      <c r="BC11">
        <v>1053</v>
      </c>
      <c r="BD11">
        <v>513</v>
      </c>
      <c r="BE11">
        <v>135</v>
      </c>
      <c r="BF11">
        <v>92</v>
      </c>
      <c r="BG11">
        <v>132</v>
      </c>
      <c r="BJ11">
        <v>639</v>
      </c>
      <c r="BK11">
        <v>378</v>
      </c>
      <c r="BP11">
        <v>0</v>
      </c>
      <c r="BQ11">
        <v>180</v>
      </c>
      <c r="BR11">
        <v>0</v>
      </c>
      <c r="BS11">
        <v>295</v>
      </c>
      <c r="BT11">
        <v>93</v>
      </c>
      <c r="BU11">
        <v>155</v>
      </c>
    </row>
    <row r="12" spans="1:73" ht="13.5">
      <c r="A12" t="s">
        <v>495</v>
      </c>
      <c r="E12">
        <v>1377</v>
      </c>
      <c r="F12">
        <v>882</v>
      </c>
      <c r="G12">
        <v>507</v>
      </c>
      <c r="H12">
        <v>1836</v>
      </c>
      <c r="I12">
        <v>756</v>
      </c>
      <c r="J12">
        <v>1224</v>
      </c>
      <c r="K12">
        <v>1740</v>
      </c>
      <c r="L12">
        <v>528</v>
      </c>
      <c r="M12">
        <v>1305</v>
      </c>
      <c r="N12">
        <v>513</v>
      </c>
      <c r="O12">
        <v>1287</v>
      </c>
      <c r="P12">
        <v>1224</v>
      </c>
      <c r="Q12">
        <v>1449</v>
      </c>
      <c r="S12">
        <v>501</v>
      </c>
      <c r="T12">
        <v>774</v>
      </c>
      <c r="U12" t="s">
        <v>473</v>
      </c>
      <c r="V12">
        <v>1824</v>
      </c>
      <c r="W12">
        <v>1332</v>
      </c>
      <c r="X12">
        <v>1740</v>
      </c>
      <c r="Y12">
        <v>2112</v>
      </c>
      <c r="AA12">
        <v>1089</v>
      </c>
      <c r="AB12">
        <v>441</v>
      </c>
      <c r="AC12">
        <v>513</v>
      </c>
      <c r="AD12">
        <v>1260</v>
      </c>
      <c r="AE12">
        <v>1332</v>
      </c>
      <c r="AF12">
        <v>1332</v>
      </c>
      <c r="AG12">
        <v>1341</v>
      </c>
      <c r="AH12">
        <v>1152</v>
      </c>
      <c r="AI12">
        <v>1152</v>
      </c>
      <c r="AJ12">
        <v>1995</v>
      </c>
      <c r="AL12">
        <v>522</v>
      </c>
      <c r="AN12">
        <v>1089</v>
      </c>
      <c r="AO12">
        <v>882</v>
      </c>
      <c r="AP12">
        <v>348</v>
      </c>
      <c r="AR12">
        <v>357</v>
      </c>
      <c r="AS12">
        <v>858</v>
      </c>
      <c r="AT12">
        <v>1413</v>
      </c>
      <c r="AV12">
        <v>348</v>
      </c>
      <c r="AX12">
        <v>513</v>
      </c>
      <c r="AY12">
        <v>1944</v>
      </c>
      <c r="AZ12">
        <v>513</v>
      </c>
      <c r="BA12">
        <v>2172</v>
      </c>
      <c r="BB12">
        <v>1296</v>
      </c>
      <c r="BC12">
        <v>1287</v>
      </c>
      <c r="BD12">
        <v>1449</v>
      </c>
      <c r="BE12">
        <v>110</v>
      </c>
      <c r="BF12">
        <v>180</v>
      </c>
      <c r="BG12">
        <v>34</v>
      </c>
      <c r="BJ12">
        <v>434</v>
      </c>
      <c r="BL12">
        <v>0</v>
      </c>
      <c r="BP12">
        <v>0</v>
      </c>
      <c r="BQ12">
        <v>145</v>
      </c>
      <c r="BR12">
        <v>0</v>
      </c>
      <c r="BS12">
        <v>150</v>
      </c>
      <c r="BT12">
        <v>0</v>
      </c>
      <c r="BU12">
        <v>290</v>
      </c>
    </row>
    <row r="13" spans="1:78" ht="13.5">
      <c r="A13" t="s">
        <v>495</v>
      </c>
      <c r="E13">
        <v>348</v>
      </c>
      <c r="F13">
        <v>495</v>
      </c>
      <c r="G13">
        <v>1611</v>
      </c>
      <c r="H13">
        <v>1341</v>
      </c>
      <c r="I13">
        <v>864</v>
      </c>
      <c r="J13">
        <v>2088</v>
      </c>
      <c r="K13">
        <v>756</v>
      </c>
      <c r="L13">
        <v>1485</v>
      </c>
      <c r="M13" t="s">
        <v>483</v>
      </c>
      <c r="N13">
        <v>1296</v>
      </c>
      <c r="O13">
        <v>1404</v>
      </c>
      <c r="P13">
        <v>1143</v>
      </c>
      <c r="Q13">
        <v>1788</v>
      </c>
      <c r="S13">
        <v>1161</v>
      </c>
      <c r="T13">
        <v>1323</v>
      </c>
      <c r="U13">
        <v>1449</v>
      </c>
      <c r="V13">
        <v>756</v>
      </c>
      <c r="W13">
        <v>1092</v>
      </c>
      <c r="X13">
        <v>1278</v>
      </c>
      <c r="Y13">
        <v>1350</v>
      </c>
      <c r="AA13">
        <v>2064</v>
      </c>
      <c r="AB13">
        <v>1740</v>
      </c>
      <c r="AC13">
        <v>1197</v>
      </c>
      <c r="AD13">
        <v>495</v>
      </c>
      <c r="AE13">
        <v>1836</v>
      </c>
      <c r="AF13">
        <v>1836</v>
      </c>
      <c r="AG13" t="s">
        <v>470</v>
      </c>
      <c r="AH13">
        <v>2325</v>
      </c>
      <c r="AI13">
        <v>1485</v>
      </c>
      <c r="AJ13">
        <v>1215</v>
      </c>
      <c r="AL13">
        <v>1656</v>
      </c>
      <c r="AN13">
        <v>2064</v>
      </c>
      <c r="AO13">
        <v>495</v>
      </c>
      <c r="AP13">
        <v>762</v>
      </c>
      <c r="AR13">
        <v>786</v>
      </c>
      <c r="AS13">
        <v>1314</v>
      </c>
      <c r="AT13">
        <v>357</v>
      </c>
      <c r="AV13">
        <v>1179</v>
      </c>
      <c r="AX13">
        <v>1197</v>
      </c>
      <c r="AY13">
        <v>1740</v>
      </c>
      <c r="AZ13">
        <v>1197</v>
      </c>
      <c r="BA13">
        <v>774</v>
      </c>
      <c r="BB13">
        <v>1152</v>
      </c>
      <c r="BC13">
        <v>507</v>
      </c>
      <c r="BD13">
        <v>1788</v>
      </c>
      <c r="BE13">
        <v>180</v>
      </c>
      <c r="BF13">
        <v>117</v>
      </c>
      <c r="BG13">
        <v>189</v>
      </c>
      <c r="BJ13">
        <v>612</v>
      </c>
      <c r="BK13">
        <v>266</v>
      </c>
      <c r="BQ13">
        <v>195</v>
      </c>
      <c r="BR13">
        <v>0</v>
      </c>
      <c r="BS13">
        <v>275</v>
      </c>
      <c r="BT13">
        <v>0</v>
      </c>
      <c r="BU13">
        <v>175</v>
      </c>
      <c r="BX13" t="s">
        <v>304</v>
      </c>
      <c r="BZ13" t="s">
        <v>305</v>
      </c>
    </row>
    <row r="14" spans="1:79" ht="13.5">
      <c r="A14" t="s">
        <v>490</v>
      </c>
      <c r="E14">
        <v>762</v>
      </c>
      <c r="F14">
        <v>1575</v>
      </c>
      <c r="G14" t="s">
        <v>490</v>
      </c>
      <c r="H14">
        <v>1485</v>
      </c>
      <c r="I14">
        <v>786</v>
      </c>
      <c r="J14">
        <v>1080</v>
      </c>
      <c r="K14">
        <v>1287</v>
      </c>
      <c r="L14">
        <v>1704</v>
      </c>
      <c r="N14">
        <v>1152</v>
      </c>
      <c r="O14">
        <v>1548</v>
      </c>
      <c r="P14">
        <v>2172</v>
      </c>
      <c r="Q14">
        <v>1125</v>
      </c>
      <c r="S14">
        <v>1992</v>
      </c>
      <c r="T14">
        <v>522</v>
      </c>
      <c r="U14">
        <v>1788</v>
      </c>
      <c r="V14">
        <v>1287</v>
      </c>
      <c r="W14">
        <v>528</v>
      </c>
      <c r="X14" t="s">
        <v>470</v>
      </c>
      <c r="Y14">
        <v>1530</v>
      </c>
      <c r="AA14">
        <v>732</v>
      </c>
      <c r="AB14">
        <v>1278</v>
      </c>
      <c r="AC14">
        <v>2625</v>
      </c>
      <c r="AD14">
        <v>1575</v>
      </c>
      <c r="AE14" t="s">
        <v>480</v>
      </c>
      <c r="AF14">
        <v>1341</v>
      </c>
      <c r="AH14">
        <v>528</v>
      </c>
      <c r="AI14">
        <v>894</v>
      </c>
      <c r="AJ14">
        <v>1530</v>
      </c>
      <c r="AL14">
        <v>528</v>
      </c>
      <c r="AN14">
        <v>732</v>
      </c>
      <c r="AO14">
        <v>1575</v>
      </c>
      <c r="AP14">
        <v>390</v>
      </c>
      <c r="AR14">
        <v>399</v>
      </c>
      <c r="AS14">
        <v>1494</v>
      </c>
      <c r="AT14">
        <v>786</v>
      </c>
      <c r="AV14">
        <v>2064</v>
      </c>
      <c r="AX14">
        <v>1368</v>
      </c>
      <c r="AY14">
        <v>2205</v>
      </c>
      <c r="AZ14">
        <v>2625</v>
      </c>
      <c r="BA14">
        <v>510</v>
      </c>
      <c r="BB14">
        <v>513</v>
      </c>
      <c r="BC14">
        <v>972</v>
      </c>
      <c r="BD14">
        <v>1224</v>
      </c>
      <c r="BE14">
        <v>88</v>
      </c>
      <c r="BF14">
        <v>165</v>
      </c>
      <c r="BG14">
        <v>56</v>
      </c>
      <c r="BJ14">
        <v>169</v>
      </c>
      <c r="BL14">
        <v>0</v>
      </c>
      <c r="BQ14">
        <v>245</v>
      </c>
      <c r="BR14" t="s">
        <v>303</v>
      </c>
      <c r="BS14">
        <v>275</v>
      </c>
      <c r="BT14">
        <v>0</v>
      </c>
      <c r="BU14">
        <v>230</v>
      </c>
      <c r="BV14">
        <v>270</v>
      </c>
      <c r="BW14">
        <v>225</v>
      </c>
      <c r="BX14">
        <v>1</v>
      </c>
      <c r="BY14">
        <v>225</v>
      </c>
      <c r="CA14">
        <v>180</v>
      </c>
    </row>
    <row r="15" spans="1:79" ht="13.5">
      <c r="A15">
        <v>600</v>
      </c>
      <c r="E15" t="s">
        <v>487</v>
      </c>
      <c r="F15">
        <v>702</v>
      </c>
      <c r="G15">
        <v>1197</v>
      </c>
      <c r="H15">
        <v>1836</v>
      </c>
      <c r="I15">
        <v>399</v>
      </c>
      <c r="J15">
        <v>1323</v>
      </c>
      <c r="K15">
        <v>507</v>
      </c>
      <c r="L15">
        <v>528</v>
      </c>
      <c r="N15">
        <v>513</v>
      </c>
      <c r="O15">
        <v>1296</v>
      </c>
      <c r="P15">
        <v>1386</v>
      </c>
      <c r="Q15">
        <v>870</v>
      </c>
      <c r="S15">
        <v>1134</v>
      </c>
      <c r="T15">
        <v>1656</v>
      </c>
      <c r="U15">
        <v>1305</v>
      </c>
      <c r="V15">
        <v>507</v>
      </c>
      <c r="W15">
        <v>1485</v>
      </c>
      <c r="Y15">
        <v>1824</v>
      </c>
      <c r="AA15">
        <v>1896</v>
      </c>
      <c r="AB15" t="s">
        <v>470</v>
      </c>
      <c r="AC15">
        <v>2112</v>
      </c>
      <c r="AD15">
        <v>501</v>
      </c>
      <c r="AE15" t="s">
        <v>470</v>
      </c>
      <c r="AF15" t="s">
        <v>470</v>
      </c>
      <c r="AH15">
        <v>1485</v>
      </c>
      <c r="AI15">
        <v>1905</v>
      </c>
      <c r="AJ15">
        <v>513</v>
      </c>
      <c r="AL15">
        <v>1224</v>
      </c>
      <c r="AN15">
        <v>1896</v>
      </c>
      <c r="AO15">
        <v>702</v>
      </c>
      <c r="AP15">
        <v>882</v>
      </c>
      <c r="AR15">
        <v>900</v>
      </c>
      <c r="AS15">
        <v>501</v>
      </c>
      <c r="AT15">
        <v>399</v>
      </c>
      <c r="AV15">
        <v>732</v>
      </c>
      <c r="AX15">
        <v>1053</v>
      </c>
      <c r="AY15">
        <v>357</v>
      </c>
      <c r="AZ15">
        <v>2112</v>
      </c>
      <c r="BA15">
        <v>1788</v>
      </c>
      <c r="BB15">
        <v>1296</v>
      </c>
      <c r="BC15">
        <v>750</v>
      </c>
      <c r="BE15">
        <v>147</v>
      </c>
      <c r="BF15">
        <v>126</v>
      </c>
      <c r="BG15">
        <v>30</v>
      </c>
      <c r="BJ15">
        <v>627</v>
      </c>
      <c r="BK15">
        <v>94</v>
      </c>
      <c r="BP15" t="s">
        <v>303</v>
      </c>
      <c r="BQ15">
        <v>175</v>
      </c>
      <c r="BT15">
        <v>0</v>
      </c>
      <c r="BU15">
        <v>240</v>
      </c>
      <c r="BZ15" t="s">
        <v>303</v>
      </c>
      <c r="CA15">
        <v>210</v>
      </c>
    </row>
    <row r="16" spans="1:73" ht="13.5">
      <c r="A16">
        <v>363</v>
      </c>
      <c r="E16">
        <v>882</v>
      </c>
      <c r="F16">
        <v>1896</v>
      </c>
      <c r="G16">
        <v>2040</v>
      </c>
      <c r="H16">
        <v>984</v>
      </c>
      <c r="I16">
        <v>900</v>
      </c>
      <c r="J16">
        <v>522</v>
      </c>
      <c r="K16">
        <v>1611</v>
      </c>
      <c r="L16">
        <v>1485</v>
      </c>
      <c r="N16">
        <v>1296</v>
      </c>
      <c r="O16">
        <v>1788</v>
      </c>
      <c r="P16">
        <v>1884</v>
      </c>
      <c r="Q16">
        <v>1413</v>
      </c>
      <c r="S16">
        <v>1692</v>
      </c>
      <c r="T16">
        <v>774</v>
      </c>
      <c r="U16" t="s">
        <v>470</v>
      </c>
      <c r="V16">
        <v>1611</v>
      </c>
      <c r="W16">
        <v>1704</v>
      </c>
      <c r="Y16">
        <v>756</v>
      </c>
      <c r="AA16">
        <v>1692</v>
      </c>
      <c r="AC16">
        <v>750</v>
      </c>
      <c r="AD16">
        <v>1161</v>
      </c>
      <c r="AH16">
        <v>1836</v>
      </c>
      <c r="AI16">
        <v>1242</v>
      </c>
      <c r="AJ16">
        <v>1449</v>
      </c>
      <c r="AL16">
        <v>1143</v>
      </c>
      <c r="AN16">
        <v>1692</v>
      </c>
      <c r="AO16">
        <v>1896</v>
      </c>
      <c r="AP16">
        <v>495</v>
      </c>
      <c r="AR16">
        <v>507</v>
      </c>
      <c r="AS16">
        <v>1413</v>
      </c>
      <c r="AT16">
        <v>900</v>
      </c>
      <c r="AV16">
        <v>486</v>
      </c>
      <c r="AX16">
        <v>1287</v>
      </c>
      <c r="AY16">
        <v>1206</v>
      </c>
      <c r="AZ16">
        <v>750</v>
      </c>
      <c r="BA16">
        <v>774</v>
      </c>
      <c r="BB16">
        <v>1788</v>
      </c>
      <c r="BC16">
        <v>357</v>
      </c>
      <c r="BE16">
        <v>112</v>
      </c>
      <c r="BF16">
        <v>96</v>
      </c>
      <c r="BG16">
        <v>132</v>
      </c>
      <c r="BJ16">
        <v>468</v>
      </c>
      <c r="BL16" t="s">
        <v>299</v>
      </c>
      <c r="BT16">
        <v>0</v>
      </c>
      <c r="BU16">
        <v>165</v>
      </c>
    </row>
    <row r="17" spans="1:75" ht="13.5">
      <c r="A17">
        <v>312</v>
      </c>
      <c r="E17">
        <v>495</v>
      </c>
      <c r="F17">
        <v>1692</v>
      </c>
      <c r="G17">
        <v>1161</v>
      </c>
      <c r="H17">
        <v>1485</v>
      </c>
      <c r="I17">
        <v>507</v>
      </c>
      <c r="J17">
        <v>1002</v>
      </c>
      <c r="K17">
        <v>513</v>
      </c>
      <c r="L17">
        <v>1836</v>
      </c>
      <c r="N17">
        <v>1788</v>
      </c>
      <c r="O17">
        <v>1305</v>
      </c>
      <c r="P17">
        <v>1788</v>
      </c>
      <c r="Q17">
        <v>1740</v>
      </c>
      <c r="S17">
        <v>348</v>
      </c>
      <c r="T17">
        <v>366</v>
      </c>
      <c r="V17">
        <v>513</v>
      </c>
      <c r="W17">
        <v>528</v>
      </c>
      <c r="Y17">
        <v>1287</v>
      </c>
      <c r="AA17">
        <v>2145</v>
      </c>
      <c r="AC17">
        <v>498</v>
      </c>
      <c r="AD17">
        <v>1992</v>
      </c>
      <c r="AH17">
        <v>1341</v>
      </c>
      <c r="AI17">
        <v>537</v>
      </c>
      <c r="AJ17">
        <v>1788</v>
      </c>
      <c r="AL17">
        <v>2172</v>
      </c>
      <c r="AN17">
        <v>2145</v>
      </c>
      <c r="AO17">
        <v>1692</v>
      </c>
      <c r="AP17">
        <v>1575</v>
      </c>
      <c r="AR17">
        <v>1611</v>
      </c>
      <c r="AS17">
        <v>1740</v>
      </c>
      <c r="AT17">
        <v>507</v>
      </c>
      <c r="AV17">
        <v>1692</v>
      </c>
      <c r="AX17">
        <v>507</v>
      </c>
      <c r="AY17">
        <v>2112</v>
      </c>
      <c r="AZ17">
        <v>498</v>
      </c>
      <c r="BA17">
        <v>1323</v>
      </c>
      <c r="BB17">
        <v>1305</v>
      </c>
      <c r="BC17">
        <v>1740</v>
      </c>
      <c r="BE17">
        <v>124</v>
      </c>
      <c r="BF17">
        <v>96</v>
      </c>
      <c r="BG17">
        <v>93</v>
      </c>
      <c r="BK17">
        <v>75</v>
      </c>
      <c r="BT17">
        <v>0</v>
      </c>
      <c r="BU17">
        <v>300</v>
      </c>
      <c r="BV17" t="s">
        <v>306</v>
      </c>
      <c r="BW17">
        <v>290</v>
      </c>
    </row>
    <row r="18" spans="1:73" ht="13.5">
      <c r="A18" t="s">
        <v>495</v>
      </c>
      <c r="E18">
        <v>1575</v>
      </c>
      <c r="F18">
        <v>2145</v>
      </c>
      <c r="G18">
        <v>1413</v>
      </c>
      <c r="H18">
        <v>1836</v>
      </c>
      <c r="I18">
        <v>1611</v>
      </c>
      <c r="J18">
        <v>774</v>
      </c>
      <c r="K18">
        <v>1197</v>
      </c>
      <c r="L18">
        <v>1152</v>
      </c>
      <c r="N18">
        <v>1305</v>
      </c>
      <c r="O18">
        <v>870</v>
      </c>
      <c r="P18">
        <v>774</v>
      </c>
      <c r="Q18">
        <v>876</v>
      </c>
      <c r="S18">
        <v>1992</v>
      </c>
      <c r="T18">
        <v>2088</v>
      </c>
      <c r="V18">
        <v>1197</v>
      </c>
      <c r="W18">
        <v>1485</v>
      </c>
      <c r="Y18">
        <v>507</v>
      </c>
      <c r="AA18">
        <v>1161</v>
      </c>
      <c r="AC18">
        <v>1740</v>
      </c>
      <c r="AD18">
        <v>1026</v>
      </c>
      <c r="AH18" t="s">
        <v>470</v>
      </c>
      <c r="AI18">
        <v>462</v>
      </c>
      <c r="AJ18">
        <v>1125</v>
      </c>
      <c r="AL18">
        <v>738</v>
      </c>
      <c r="AN18">
        <v>1161</v>
      </c>
      <c r="AO18">
        <v>2145</v>
      </c>
      <c r="AP18" t="s">
        <v>435</v>
      </c>
      <c r="AR18" t="s">
        <v>435</v>
      </c>
      <c r="AS18">
        <v>1278</v>
      </c>
      <c r="AT18">
        <v>1611</v>
      </c>
      <c r="AV18">
        <v>738</v>
      </c>
      <c r="AX18">
        <v>1944</v>
      </c>
      <c r="AY18">
        <v>1350</v>
      </c>
      <c r="AZ18">
        <v>1740</v>
      </c>
      <c r="BA18">
        <v>522</v>
      </c>
      <c r="BC18">
        <v>2112</v>
      </c>
      <c r="BE18">
        <v>126</v>
      </c>
      <c r="BF18">
        <v>102</v>
      </c>
      <c r="BG18">
        <v>90</v>
      </c>
      <c r="BL18">
        <v>0</v>
      </c>
      <c r="BT18">
        <v>0</v>
      </c>
      <c r="BU18" t="s">
        <v>307</v>
      </c>
    </row>
    <row r="19" spans="1:73" ht="13.5">
      <c r="A19" t="s">
        <v>495</v>
      </c>
      <c r="E19" t="s">
        <v>490</v>
      </c>
      <c r="F19">
        <v>348</v>
      </c>
      <c r="G19">
        <v>357</v>
      </c>
      <c r="H19">
        <v>1341</v>
      </c>
      <c r="I19">
        <v>1287</v>
      </c>
      <c r="J19">
        <v>366</v>
      </c>
      <c r="K19">
        <v>2625</v>
      </c>
      <c r="L19">
        <v>1152</v>
      </c>
      <c r="N19" t="s">
        <v>483</v>
      </c>
      <c r="O19">
        <v>1860</v>
      </c>
      <c r="P19">
        <v>2028</v>
      </c>
      <c r="Q19">
        <v>1020</v>
      </c>
      <c r="S19">
        <v>2064</v>
      </c>
      <c r="T19">
        <v>2172</v>
      </c>
      <c r="V19">
        <v>2040</v>
      </c>
      <c r="W19">
        <v>1836</v>
      </c>
      <c r="Y19">
        <v>1611</v>
      </c>
      <c r="AA19">
        <v>1992</v>
      </c>
      <c r="AC19">
        <v>756</v>
      </c>
      <c r="AD19">
        <v>1260</v>
      </c>
      <c r="AI19">
        <v>1704</v>
      </c>
      <c r="AJ19">
        <v>1125</v>
      </c>
      <c r="AL19">
        <v>2004</v>
      </c>
      <c r="AN19">
        <v>1992</v>
      </c>
      <c r="AO19">
        <v>348</v>
      </c>
      <c r="AP19">
        <v>1161</v>
      </c>
      <c r="AR19">
        <v>1197</v>
      </c>
      <c r="AS19" t="s">
        <v>434</v>
      </c>
      <c r="AT19" t="s">
        <v>435</v>
      </c>
      <c r="AV19">
        <v>1260</v>
      </c>
      <c r="AX19">
        <v>1350</v>
      </c>
      <c r="AY19">
        <v>498</v>
      </c>
      <c r="AZ19">
        <v>756</v>
      </c>
      <c r="BA19">
        <v>1656</v>
      </c>
      <c r="BC19">
        <v>720</v>
      </c>
      <c r="BE19">
        <v>96</v>
      </c>
      <c r="BF19">
        <v>66</v>
      </c>
      <c r="BG19">
        <v>70</v>
      </c>
      <c r="BL19" t="s">
        <v>299</v>
      </c>
      <c r="BT19">
        <v>212</v>
      </c>
      <c r="BU19">
        <v>230</v>
      </c>
    </row>
    <row r="20" spans="1:73" ht="13.5">
      <c r="A20" t="s">
        <v>490</v>
      </c>
      <c r="E20">
        <v>1161</v>
      </c>
      <c r="F20">
        <v>1179</v>
      </c>
      <c r="G20">
        <v>1359</v>
      </c>
      <c r="H20" t="s">
        <v>483</v>
      </c>
      <c r="I20">
        <v>357</v>
      </c>
      <c r="J20">
        <v>1788</v>
      </c>
      <c r="K20">
        <v>2112</v>
      </c>
      <c r="L20">
        <v>1836</v>
      </c>
      <c r="O20">
        <v>1206</v>
      </c>
      <c r="P20">
        <v>912</v>
      </c>
      <c r="Q20">
        <v>1530</v>
      </c>
      <c r="S20">
        <v>702</v>
      </c>
      <c r="T20">
        <v>738</v>
      </c>
      <c r="V20">
        <v>1161</v>
      </c>
      <c r="W20">
        <v>1341</v>
      </c>
      <c r="Y20">
        <v>513</v>
      </c>
      <c r="AA20">
        <v>1026</v>
      </c>
      <c r="AC20">
        <v>1287</v>
      </c>
      <c r="AD20">
        <v>495</v>
      </c>
      <c r="AI20">
        <v>528</v>
      </c>
      <c r="AJ20">
        <v>1788</v>
      </c>
      <c r="AL20">
        <v>1788</v>
      </c>
      <c r="AN20">
        <v>1026</v>
      </c>
      <c r="AO20">
        <v>1179</v>
      </c>
      <c r="AP20">
        <v>2565</v>
      </c>
      <c r="AR20">
        <v>2625</v>
      </c>
      <c r="AT20">
        <v>1197</v>
      </c>
      <c r="AV20">
        <v>495</v>
      </c>
      <c r="AX20">
        <v>498</v>
      </c>
      <c r="AY20">
        <v>1740</v>
      </c>
      <c r="AZ20">
        <v>1287</v>
      </c>
      <c r="BA20">
        <v>738</v>
      </c>
      <c r="BC20">
        <v>1944</v>
      </c>
      <c r="BE20">
        <v>108</v>
      </c>
      <c r="BF20">
        <v>117</v>
      </c>
      <c r="BG20">
        <v>60</v>
      </c>
      <c r="BL20">
        <v>0</v>
      </c>
      <c r="BT20">
        <v>0</v>
      </c>
      <c r="BU20">
        <v>155</v>
      </c>
    </row>
    <row r="21" spans="1:77" ht="13.5">
      <c r="A21">
        <v>600</v>
      </c>
      <c r="E21">
        <v>2565</v>
      </c>
      <c r="F21">
        <v>2064</v>
      </c>
      <c r="G21">
        <v>2112</v>
      </c>
      <c r="I21">
        <v>1359</v>
      </c>
      <c r="J21">
        <v>2172</v>
      </c>
      <c r="K21">
        <v>750</v>
      </c>
      <c r="L21">
        <v>1341</v>
      </c>
      <c r="O21">
        <v>522</v>
      </c>
      <c r="P21">
        <v>1002</v>
      </c>
      <c r="Q21">
        <v>498</v>
      </c>
      <c r="S21">
        <v>1800</v>
      </c>
      <c r="T21">
        <v>1884</v>
      </c>
      <c r="V21">
        <v>1728</v>
      </c>
      <c r="W21" t="s">
        <v>470</v>
      </c>
      <c r="Y21">
        <v>1197</v>
      </c>
      <c r="AA21">
        <v>1260</v>
      </c>
      <c r="AC21">
        <v>507</v>
      </c>
      <c r="AD21">
        <v>1575</v>
      </c>
      <c r="AI21">
        <v>1485</v>
      </c>
      <c r="AJ21">
        <v>1305</v>
      </c>
      <c r="AL21">
        <v>774</v>
      </c>
      <c r="AN21">
        <v>1260</v>
      </c>
      <c r="AO21">
        <v>2064</v>
      </c>
      <c r="AP21">
        <v>2064</v>
      </c>
      <c r="AR21">
        <v>2112</v>
      </c>
      <c r="AT21">
        <v>2625</v>
      </c>
      <c r="AV21">
        <v>1575</v>
      </c>
      <c r="AX21">
        <v>1740</v>
      </c>
      <c r="AY21">
        <v>2205</v>
      </c>
      <c r="AZ21">
        <v>507</v>
      </c>
      <c r="BA21">
        <v>510</v>
      </c>
      <c r="BC21">
        <v>1740</v>
      </c>
      <c r="BE21">
        <v>117</v>
      </c>
      <c r="BF21">
        <v>84</v>
      </c>
      <c r="BG21">
        <v>74</v>
      </c>
      <c r="BT21">
        <v>0</v>
      </c>
      <c r="BU21">
        <v>265</v>
      </c>
      <c r="BV21">
        <v>125</v>
      </c>
      <c r="BW21">
        <v>240</v>
      </c>
      <c r="BX21" t="s">
        <v>306</v>
      </c>
      <c r="BY21">
        <v>155</v>
      </c>
    </row>
    <row r="22" spans="1:73" ht="13.5">
      <c r="A22">
        <v>363</v>
      </c>
      <c r="E22">
        <v>2064</v>
      </c>
      <c r="F22">
        <v>1323</v>
      </c>
      <c r="G22">
        <v>750</v>
      </c>
      <c r="I22">
        <v>2112</v>
      </c>
      <c r="J22">
        <v>738</v>
      </c>
      <c r="K22">
        <v>498</v>
      </c>
      <c r="L22" t="s">
        <v>483</v>
      </c>
      <c r="O22">
        <v>450</v>
      </c>
      <c r="P22">
        <v>738</v>
      </c>
      <c r="Q22">
        <v>1296</v>
      </c>
      <c r="S22">
        <v>1692</v>
      </c>
      <c r="T22">
        <v>1788</v>
      </c>
      <c r="V22">
        <v>357</v>
      </c>
      <c r="Y22">
        <v>2040</v>
      </c>
      <c r="AA22">
        <v>495</v>
      </c>
      <c r="AC22">
        <v>1611</v>
      </c>
      <c r="AD22">
        <v>1692</v>
      </c>
      <c r="AI22">
        <v>1836</v>
      </c>
      <c r="AJ22" t="s">
        <v>467</v>
      </c>
      <c r="AL22">
        <v>1323</v>
      </c>
      <c r="AN22">
        <v>495</v>
      </c>
      <c r="AO22">
        <v>1323</v>
      </c>
      <c r="AP22">
        <v>1323</v>
      </c>
      <c r="AR22">
        <v>1350</v>
      </c>
      <c r="AT22">
        <v>2112</v>
      </c>
      <c r="AV22">
        <v>702</v>
      </c>
      <c r="AX22">
        <v>2205</v>
      </c>
      <c r="AY22">
        <v>357</v>
      </c>
      <c r="AZ22">
        <v>1611</v>
      </c>
      <c r="BA22">
        <v>1788</v>
      </c>
      <c r="BC22">
        <v>2205</v>
      </c>
      <c r="BE22">
        <v>84</v>
      </c>
      <c r="BF22">
        <v>90</v>
      </c>
      <c r="BG22">
        <v>117</v>
      </c>
      <c r="BN22">
        <v>266</v>
      </c>
      <c r="BO22">
        <v>140</v>
      </c>
      <c r="BT22">
        <v>0</v>
      </c>
      <c r="BU22">
        <v>220</v>
      </c>
    </row>
    <row r="23" spans="1:73" ht="13.5">
      <c r="A23">
        <v>312</v>
      </c>
      <c r="E23">
        <v>1323</v>
      </c>
      <c r="F23">
        <v>486</v>
      </c>
      <c r="G23">
        <v>357</v>
      </c>
      <c r="I23">
        <v>1413</v>
      </c>
      <c r="J23">
        <v>2004</v>
      </c>
      <c r="K23">
        <v>1740</v>
      </c>
      <c r="O23">
        <v>1788</v>
      </c>
      <c r="P23">
        <v>1884</v>
      </c>
      <c r="Q23">
        <v>1788</v>
      </c>
      <c r="S23">
        <v>738</v>
      </c>
      <c r="T23">
        <v>774</v>
      </c>
      <c r="V23">
        <v>2040</v>
      </c>
      <c r="Y23">
        <v>1053</v>
      </c>
      <c r="AA23">
        <v>954</v>
      </c>
      <c r="AC23">
        <v>720</v>
      </c>
      <c r="AD23">
        <v>348</v>
      </c>
      <c r="AI23">
        <v>1152</v>
      </c>
      <c r="AL23">
        <v>522</v>
      </c>
      <c r="AN23">
        <v>954</v>
      </c>
      <c r="AO23">
        <v>486</v>
      </c>
      <c r="AP23">
        <v>1503</v>
      </c>
      <c r="AR23">
        <v>1530</v>
      </c>
      <c r="AT23">
        <v>1350</v>
      </c>
      <c r="AV23">
        <v>486</v>
      </c>
      <c r="AX23">
        <v>357</v>
      </c>
      <c r="AY23">
        <v>2040</v>
      </c>
      <c r="AZ23">
        <v>720</v>
      </c>
      <c r="BA23">
        <v>774</v>
      </c>
      <c r="BC23">
        <v>357</v>
      </c>
      <c r="BE23">
        <v>90</v>
      </c>
      <c r="BF23">
        <v>116</v>
      </c>
      <c r="BG23">
        <v>153</v>
      </c>
      <c r="BN23">
        <v>0</v>
      </c>
      <c r="BO23">
        <v>145</v>
      </c>
      <c r="BT23" t="s">
        <v>303</v>
      </c>
      <c r="BU23">
        <v>275</v>
      </c>
    </row>
    <row r="24" spans="1:67" ht="13.5">
      <c r="A24" t="s">
        <v>495</v>
      </c>
      <c r="E24">
        <v>1503</v>
      </c>
      <c r="F24">
        <v>1692</v>
      </c>
      <c r="G24">
        <v>2040</v>
      </c>
      <c r="I24">
        <v>357</v>
      </c>
      <c r="J24">
        <v>1788</v>
      </c>
      <c r="K24">
        <v>756</v>
      </c>
      <c r="O24">
        <v>1305</v>
      </c>
      <c r="P24">
        <v>1788</v>
      </c>
      <c r="Q24">
        <v>1305</v>
      </c>
      <c r="S24">
        <v>1260</v>
      </c>
      <c r="T24">
        <v>1323</v>
      </c>
      <c r="V24">
        <v>2112</v>
      </c>
      <c r="Y24">
        <v>1287</v>
      </c>
      <c r="AA24">
        <v>732</v>
      </c>
      <c r="AC24">
        <v>498</v>
      </c>
      <c r="AD24">
        <v>1179</v>
      </c>
      <c r="AI24">
        <v>1152</v>
      </c>
      <c r="AL24">
        <v>1656</v>
      </c>
      <c r="AN24">
        <v>732</v>
      </c>
      <c r="AO24">
        <v>1692</v>
      </c>
      <c r="AP24">
        <v>1776</v>
      </c>
      <c r="AR24">
        <v>1824</v>
      </c>
      <c r="AT24">
        <v>1530</v>
      </c>
      <c r="AV24">
        <v>1692</v>
      </c>
      <c r="AX24">
        <v>2040</v>
      </c>
      <c r="AY24">
        <v>2112</v>
      </c>
      <c r="AZ24">
        <v>498</v>
      </c>
      <c r="BA24">
        <v>888</v>
      </c>
      <c r="BC24">
        <v>1206</v>
      </c>
      <c r="BE24">
        <v>116</v>
      </c>
      <c r="BF24">
        <v>100</v>
      </c>
      <c r="BG24">
        <v>177</v>
      </c>
      <c r="BN24" t="s">
        <v>299</v>
      </c>
      <c r="BO24">
        <v>100</v>
      </c>
    </row>
    <row r="25" spans="1:59" ht="13.5">
      <c r="A25" t="s">
        <v>495</v>
      </c>
      <c r="E25">
        <v>1776</v>
      </c>
      <c r="F25">
        <v>2145</v>
      </c>
      <c r="G25">
        <v>2112</v>
      </c>
      <c r="I25">
        <v>1740</v>
      </c>
      <c r="J25">
        <v>2265</v>
      </c>
      <c r="K25">
        <v>1287</v>
      </c>
      <c r="O25" t="s">
        <v>483</v>
      </c>
      <c r="P25">
        <v>774</v>
      </c>
      <c r="Q25" t="s">
        <v>470</v>
      </c>
      <c r="S25">
        <v>495</v>
      </c>
      <c r="T25">
        <v>522</v>
      </c>
      <c r="V25">
        <v>720</v>
      </c>
      <c r="Y25">
        <v>507</v>
      </c>
      <c r="AA25">
        <v>348</v>
      </c>
      <c r="AC25">
        <v>1740</v>
      </c>
      <c r="AD25">
        <v>2064</v>
      </c>
      <c r="AI25">
        <v>1836</v>
      </c>
      <c r="AL25">
        <v>528</v>
      </c>
      <c r="AN25">
        <v>348</v>
      </c>
      <c r="AO25">
        <v>2145</v>
      </c>
      <c r="AP25">
        <v>738</v>
      </c>
      <c r="AR25">
        <v>756</v>
      </c>
      <c r="AT25">
        <v>1824</v>
      </c>
      <c r="AV25">
        <v>738</v>
      </c>
      <c r="AX25">
        <v>2112</v>
      </c>
      <c r="AY25">
        <v>720</v>
      </c>
      <c r="AZ25">
        <v>1740</v>
      </c>
      <c r="BA25">
        <v>804</v>
      </c>
      <c r="BC25">
        <v>2112</v>
      </c>
      <c r="BE25">
        <v>100</v>
      </c>
      <c r="BF25">
        <v>603</v>
      </c>
      <c r="BG25">
        <v>54</v>
      </c>
    </row>
    <row r="26" spans="1:67" ht="13.5">
      <c r="A26" t="s">
        <v>490</v>
      </c>
      <c r="E26">
        <v>738</v>
      </c>
      <c r="F26">
        <v>348</v>
      </c>
      <c r="G26">
        <v>720</v>
      </c>
      <c r="I26">
        <v>756</v>
      </c>
      <c r="J26">
        <v>366</v>
      </c>
      <c r="K26">
        <v>507</v>
      </c>
      <c r="P26">
        <v>1323</v>
      </c>
      <c r="S26">
        <v>1575</v>
      </c>
      <c r="T26">
        <v>1656</v>
      </c>
      <c r="V26">
        <v>1836</v>
      </c>
      <c r="Y26">
        <v>1611</v>
      </c>
      <c r="AA26">
        <v>1692</v>
      </c>
      <c r="AC26">
        <v>756</v>
      </c>
      <c r="AD26">
        <v>732</v>
      </c>
      <c r="AI26">
        <v>1341</v>
      </c>
      <c r="AL26">
        <v>366</v>
      </c>
      <c r="AN26">
        <v>1692</v>
      </c>
      <c r="AO26">
        <v>348</v>
      </c>
      <c r="AP26">
        <v>1260</v>
      </c>
      <c r="AR26">
        <v>1287</v>
      </c>
      <c r="AT26">
        <v>756</v>
      </c>
      <c r="AV26">
        <v>840</v>
      </c>
      <c r="AX26">
        <v>720</v>
      </c>
      <c r="AY26">
        <v>1836</v>
      </c>
      <c r="AZ26">
        <v>756</v>
      </c>
      <c r="BA26">
        <v>408</v>
      </c>
      <c r="BE26">
        <v>138</v>
      </c>
      <c r="BF26">
        <v>104</v>
      </c>
      <c r="BG26">
        <v>104</v>
      </c>
      <c r="BN26">
        <v>0</v>
      </c>
      <c r="BO26" t="s">
        <v>308</v>
      </c>
    </row>
    <row r="27" spans="1:67" ht="13.5">
      <c r="A27">
        <v>600</v>
      </c>
      <c r="E27">
        <v>1260</v>
      </c>
      <c r="F27">
        <v>1992</v>
      </c>
      <c r="G27">
        <v>1944</v>
      </c>
      <c r="I27">
        <v>1287</v>
      </c>
      <c r="J27">
        <v>1233</v>
      </c>
      <c r="K27">
        <v>1611</v>
      </c>
      <c r="P27">
        <v>522</v>
      </c>
      <c r="S27">
        <v>732</v>
      </c>
      <c r="T27">
        <v>774</v>
      </c>
      <c r="V27">
        <v>1740</v>
      </c>
      <c r="Y27">
        <v>1728</v>
      </c>
      <c r="AA27">
        <v>2064</v>
      </c>
      <c r="AC27">
        <v>864</v>
      </c>
      <c r="AD27">
        <v>348</v>
      </c>
      <c r="AI27" t="s">
        <v>470</v>
      </c>
      <c r="AL27">
        <v>1704</v>
      </c>
      <c r="AN27">
        <v>2064</v>
      </c>
      <c r="AO27">
        <v>1992</v>
      </c>
      <c r="AP27">
        <v>495</v>
      </c>
      <c r="AR27">
        <v>507</v>
      </c>
      <c r="AT27">
        <v>1287</v>
      </c>
      <c r="AV27">
        <v>762</v>
      </c>
      <c r="AX27">
        <v>1836</v>
      </c>
      <c r="AZ27">
        <v>864</v>
      </c>
      <c r="BA27">
        <v>924</v>
      </c>
      <c r="BE27">
        <v>104</v>
      </c>
      <c r="BF27">
        <v>132</v>
      </c>
      <c r="BG27">
        <v>128</v>
      </c>
      <c r="BN27">
        <v>0</v>
      </c>
      <c r="BO27">
        <v>140</v>
      </c>
    </row>
    <row r="28" spans="1:67" ht="13.5">
      <c r="A28">
        <v>363</v>
      </c>
      <c r="E28">
        <v>495</v>
      </c>
      <c r="F28">
        <v>2064</v>
      </c>
      <c r="G28">
        <v>1740</v>
      </c>
      <c r="I28">
        <v>1611</v>
      </c>
      <c r="K28">
        <v>720</v>
      </c>
      <c r="S28">
        <v>1566</v>
      </c>
      <c r="T28">
        <v>1647</v>
      </c>
      <c r="Y28">
        <v>357</v>
      </c>
      <c r="AA28">
        <v>702</v>
      </c>
      <c r="AC28">
        <v>786</v>
      </c>
      <c r="AD28">
        <v>1179</v>
      </c>
      <c r="AL28">
        <v>2172</v>
      </c>
      <c r="AN28">
        <v>702</v>
      </c>
      <c r="AO28">
        <v>2064</v>
      </c>
      <c r="AP28">
        <v>1575</v>
      </c>
      <c r="AR28">
        <v>1611</v>
      </c>
      <c r="AT28">
        <v>507</v>
      </c>
      <c r="AV28">
        <v>390</v>
      </c>
      <c r="AX28">
        <v>1740</v>
      </c>
      <c r="AZ28">
        <v>786</v>
      </c>
      <c r="BA28">
        <v>522</v>
      </c>
      <c r="BE28">
        <v>132</v>
      </c>
      <c r="BF28">
        <v>552</v>
      </c>
      <c r="BG28">
        <v>398</v>
      </c>
      <c r="BN28">
        <v>246</v>
      </c>
      <c r="BO28">
        <v>220</v>
      </c>
    </row>
    <row r="29" spans="1:59" ht="13.5">
      <c r="A29">
        <v>312</v>
      </c>
      <c r="E29">
        <v>1575</v>
      </c>
      <c r="F29">
        <v>702</v>
      </c>
      <c r="G29">
        <v>2205</v>
      </c>
      <c r="I29">
        <v>513</v>
      </c>
      <c r="K29">
        <v>498</v>
      </c>
      <c r="S29">
        <v>1776</v>
      </c>
      <c r="Y29">
        <v>1206</v>
      </c>
      <c r="AA29">
        <v>1696</v>
      </c>
      <c r="AC29">
        <v>399</v>
      </c>
      <c r="AD29">
        <v>2064</v>
      </c>
      <c r="AN29">
        <v>1896</v>
      </c>
      <c r="AO29">
        <v>702</v>
      </c>
      <c r="AP29">
        <v>501</v>
      </c>
      <c r="AR29">
        <v>513</v>
      </c>
      <c r="AT29">
        <v>1611</v>
      </c>
      <c r="AV29">
        <v>882</v>
      </c>
      <c r="AX29">
        <v>756</v>
      </c>
      <c r="AZ29">
        <v>399</v>
      </c>
      <c r="BA29">
        <v>1656</v>
      </c>
      <c r="BE29">
        <v>552</v>
      </c>
      <c r="BF29">
        <v>102</v>
      </c>
      <c r="BG29">
        <v>358</v>
      </c>
    </row>
    <row r="30" spans="1:67" ht="13.5">
      <c r="A30" t="s">
        <v>495</v>
      </c>
      <c r="E30">
        <v>501</v>
      </c>
      <c r="F30">
        <v>1800</v>
      </c>
      <c r="I30">
        <v>1197</v>
      </c>
      <c r="K30">
        <v>1740</v>
      </c>
      <c r="AC30">
        <v>900</v>
      </c>
      <c r="AO30">
        <v>1800</v>
      </c>
      <c r="AP30">
        <v>1161</v>
      </c>
      <c r="AR30">
        <v>1197</v>
      </c>
      <c r="AT30">
        <v>513</v>
      </c>
      <c r="AV30">
        <v>495</v>
      </c>
      <c r="AX30">
        <v>1287</v>
      </c>
      <c r="AZ30">
        <v>900</v>
      </c>
      <c r="BA30">
        <v>1323</v>
      </c>
      <c r="BE30">
        <v>465</v>
      </c>
      <c r="BF30">
        <v>108</v>
      </c>
      <c r="BG30">
        <v>549</v>
      </c>
      <c r="BN30">
        <v>288</v>
      </c>
      <c r="BO30">
        <v>90</v>
      </c>
    </row>
    <row r="31" spans="1:67" ht="13.5">
      <c r="A31" t="s">
        <v>495</v>
      </c>
      <c r="E31">
        <v>1161</v>
      </c>
      <c r="I31">
        <v>1116</v>
      </c>
      <c r="AC31">
        <v>507</v>
      </c>
      <c r="AP31">
        <v>1992</v>
      </c>
      <c r="AR31">
        <v>2040</v>
      </c>
      <c r="AT31">
        <v>1197</v>
      </c>
      <c r="AV31">
        <v>1575</v>
      </c>
      <c r="AZ31">
        <v>507</v>
      </c>
      <c r="BA31">
        <v>366</v>
      </c>
      <c r="BE31">
        <v>480</v>
      </c>
      <c r="BF31">
        <v>116</v>
      </c>
      <c r="BG31">
        <v>177</v>
      </c>
      <c r="BN31">
        <v>0</v>
      </c>
      <c r="BO31">
        <v>150</v>
      </c>
    </row>
    <row r="32" spans="1:67" ht="13.5">
      <c r="A32" t="s">
        <v>490</v>
      </c>
      <c r="E32">
        <v>1992</v>
      </c>
      <c r="AC32">
        <v>1611</v>
      </c>
      <c r="AP32">
        <v>1026</v>
      </c>
      <c r="AT32">
        <v>2040</v>
      </c>
      <c r="AV32">
        <v>1260</v>
      </c>
      <c r="AZ32">
        <v>1611</v>
      </c>
      <c r="BA32">
        <v>1395</v>
      </c>
      <c r="BE32">
        <v>134</v>
      </c>
      <c r="BF32">
        <v>159</v>
      </c>
      <c r="BG32">
        <v>204</v>
      </c>
      <c r="BN32">
        <v>339</v>
      </c>
      <c r="BO32">
        <v>210</v>
      </c>
    </row>
    <row r="33" spans="1:59" ht="13.5">
      <c r="A33">
        <v>600</v>
      </c>
      <c r="AC33">
        <v>1287</v>
      </c>
      <c r="AV33">
        <v>348</v>
      </c>
      <c r="BA33">
        <v>2172</v>
      </c>
      <c r="BE33">
        <v>116</v>
      </c>
      <c r="BF33">
        <v>104</v>
      </c>
      <c r="BG33">
        <v>62</v>
      </c>
    </row>
    <row r="34" spans="1:59" ht="13.5">
      <c r="A34">
        <v>363</v>
      </c>
      <c r="AV34">
        <v>1323</v>
      </c>
      <c r="BE34">
        <v>78</v>
      </c>
      <c r="BF34">
        <v>1</v>
      </c>
      <c r="BG34">
        <v>82</v>
      </c>
    </row>
    <row r="35" spans="1:59" ht="13.5">
      <c r="A35">
        <v>312</v>
      </c>
      <c r="BG35">
        <v>104</v>
      </c>
    </row>
    <row r="36" spans="1:59" ht="13.5">
      <c r="A36" t="s">
        <v>495</v>
      </c>
      <c r="BG36">
        <v>50</v>
      </c>
    </row>
    <row r="37" ht="13.5">
      <c r="A37" t="s">
        <v>495</v>
      </c>
    </row>
    <row r="38" ht="13.5">
      <c r="A38" t="s">
        <v>490</v>
      </c>
    </row>
    <row r="39" ht="13.5">
      <c r="A39">
        <v>600</v>
      </c>
    </row>
    <row r="40" ht="13.5">
      <c r="A40">
        <v>363</v>
      </c>
    </row>
    <row r="41" ht="13.5">
      <c r="A41">
        <v>312</v>
      </c>
    </row>
    <row r="42" ht="13.5">
      <c r="A42" t="s">
        <v>495</v>
      </c>
    </row>
    <row r="43" ht="13.5">
      <c r="A43" t="s">
        <v>495</v>
      </c>
    </row>
    <row r="44" ht="13.5">
      <c r="A44" t="s">
        <v>490</v>
      </c>
    </row>
    <row r="45" ht="13.5">
      <c r="A45">
        <v>600</v>
      </c>
    </row>
    <row r="46" ht="13.5">
      <c r="A46">
        <v>363</v>
      </c>
    </row>
    <row r="47" ht="13.5">
      <c r="A47">
        <v>312</v>
      </c>
    </row>
    <row r="48" ht="13.5">
      <c r="A48" t="s">
        <v>495</v>
      </c>
    </row>
    <row r="49" ht="13.5">
      <c r="A49" t="s">
        <v>495</v>
      </c>
    </row>
    <row r="50" ht="13.5">
      <c r="A50" t="s">
        <v>490</v>
      </c>
    </row>
    <row r="51" ht="13.5">
      <c r="A51">
        <v>600</v>
      </c>
    </row>
    <row r="52" ht="13.5">
      <c r="A52">
        <v>363</v>
      </c>
    </row>
    <row r="53" ht="13.5">
      <c r="A53">
        <v>312</v>
      </c>
    </row>
    <row r="54" ht="13.5">
      <c r="A54" t="s">
        <v>495</v>
      </c>
    </row>
    <row r="55" ht="13.5">
      <c r="A55" t="s">
        <v>495</v>
      </c>
    </row>
    <row r="56" ht="13.5">
      <c r="A56" t="s">
        <v>490</v>
      </c>
    </row>
    <row r="57" ht="13.5">
      <c r="A57">
        <v>600</v>
      </c>
    </row>
    <row r="58" ht="13.5">
      <c r="A58">
        <v>363</v>
      </c>
    </row>
    <row r="59" ht="13.5">
      <c r="A59">
        <v>312</v>
      </c>
    </row>
    <row r="60" ht="13.5">
      <c r="A60" t="s">
        <v>495</v>
      </c>
    </row>
    <row r="61" ht="13.5">
      <c r="A61" t="s">
        <v>495</v>
      </c>
    </row>
    <row r="62" ht="13.5">
      <c r="A62" t="s">
        <v>490</v>
      </c>
    </row>
    <row r="63" ht="13.5">
      <c r="A63">
        <v>600</v>
      </c>
    </row>
    <row r="64" ht="13.5">
      <c r="A64">
        <v>363</v>
      </c>
    </row>
    <row r="65" ht="13.5">
      <c r="A65">
        <v>312</v>
      </c>
    </row>
    <row r="66" ht="13.5">
      <c r="A66" t="s">
        <v>495</v>
      </c>
    </row>
    <row r="67" ht="13.5">
      <c r="A67" t="s">
        <v>495</v>
      </c>
    </row>
    <row r="68" ht="13.5">
      <c r="A68" t="s">
        <v>490</v>
      </c>
    </row>
    <row r="69" ht="13.5">
      <c r="A69">
        <v>600</v>
      </c>
    </row>
    <row r="70" ht="13.5">
      <c r="A70">
        <v>363</v>
      </c>
    </row>
    <row r="71" ht="13.5">
      <c r="A71">
        <v>312</v>
      </c>
    </row>
    <row r="72" ht="13.5">
      <c r="A72" t="s">
        <v>495</v>
      </c>
    </row>
    <row r="73" ht="13.5">
      <c r="A73" t="s">
        <v>495</v>
      </c>
    </row>
    <row r="74" ht="13.5">
      <c r="A74" t="s">
        <v>490</v>
      </c>
    </row>
    <row r="75" ht="13.5">
      <c r="A75">
        <v>600</v>
      </c>
    </row>
    <row r="76" ht="13.5">
      <c r="A76">
        <v>363</v>
      </c>
    </row>
    <row r="77" ht="13.5">
      <c r="A77">
        <v>312</v>
      </c>
    </row>
    <row r="78" ht="13.5">
      <c r="A78" t="s">
        <v>495</v>
      </c>
    </row>
    <row r="79" ht="13.5">
      <c r="A79" t="s">
        <v>495</v>
      </c>
    </row>
    <row r="80" ht="13.5">
      <c r="A80" t="s">
        <v>490</v>
      </c>
    </row>
    <row r="81" ht="13.5">
      <c r="A81">
        <v>600</v>
      </c>
    </row>
    <row r="82" ht="13.5">
      <c r="A82">
        <v>363</v>
      </c>
    </row>
    <row r="83" ht="13.5">
      <c r="A83">
        <v>312</v>
      </c>
    </row>
    <row r="84" ht="13.5">
      <c r="A84" t="s">
        <v>495</v>
      </c>
    </row>
    <row r="85" ht="13.5">
      <c r="A85" t="s">
        <v>495</v>
      </c>
    </row>
    <row r="86" ht="13.5">
      <c r="A86" t="s">
        <v>490</v>
      </c>
    </row>
    <row r="87" ht="13.5">
      <c r="A87">
        <v>600</v>
      </c>
    </row>
    <row r="88" ht="13.5">
      <c r="A88">
        <v>363</v>
      </c>
    </row>
    <row r="89" ht="13.5">
      <c r="A89">
        <v>312</v>
      </c>
    </row>
    <row r="90" ht="13.5">
      <c r="A90" t="s">
        <v>495</v>
      </c>
    </row>
    <row r="91" ht="13.5">
      <c r="A91" t="s">
        <v>495</v>
      </c>
    </row>
    <row r="92" ht="13.5">
      <c r="A92" t="s">
        <v>490</v>
      </c>
    </row>
    <row r="93" ht="13.5">
      <c r="A93">
        <v>600</v>
      </c>
    </row>
    <row r="94" ht="13.5">
      <c r="A94">
        <v>363</v>
      </c>
    </row>
    <row r="95" ht="13.5">
      <c r="A95">
        <v>312</v>
      </c>
    </row>
    <row r="96" ht="13.5">
      <c r="A96" t="s">
        <v>495</v>
      </c>
    </row>
    <row r="97" ht="13.5">
      <c r="A97" t="s">
        <v>495</v>
      </c>
    </row>
    <row r="98" ht="13.5">
      <c r="A98" t="s">
        <v>490</v>
      </c>
    </row>
    <row r="99" ht="13.5">
      <c r="A99">
        <v>600</v>
      </c>
    </row>
    <row r="100" ht="13.5">
      <c r="A100">
        <v>363</v>
      </c>
    </row>
    <row r="101" ht="13.5">
      <c r="A101">
        <v>312</v>
      </c>
    </row>
    <row r="102" ht="13.5">
      <c r="A102" t="s">
        <v>495</v>
      </c>
    </row>
    <row r="103" ht="13.5">
      <c r="A103" t="s">
        <v>495</v>
      </c>
    </row>
    <row r="104" ht="13.5">
      <c r="A104" t="s">
        <v>490</v>
      </c>
    </row>
    <row r="105" ht="13.5">
      <c r="A105">
        <v>600</v>
      </c>
    </row>
    <row r="106" ht="13.5">
      <c r="A106">
        <v>363</v>
      </c>
    </row>
    <row r="107" ht="13.5">
      <c r="A107">
        <v>312</v>
      </c>
    </row>
    <row r="108" ht="13.5">
      <c r="A108" t="s">
        <v>495</v>
      </c>
    </row>
    <row r="109" ht="13.5">
      <c r="A109" t="s">
        <v>495</v>
      </c>
    </row>
    <row r="110" ht="13.5">
      <c r="A110" t="s">
        <v>490</v>
      </c>
    </row>
    <row r="111" ht="13.5">
      <c r="A111">
        <v>600</v>
      </c>
    </row>
    <row r="112" ht="13.5">
      <c r="A112">
        <v>363</v>
      </c>
    </row>
    <row r="113" ht="13.5">
      <c r="A113">
        <v>312</v>
      </c>
    </row>
    <row r="114" ht="13.5">
      <c r="A114" t="s">
        <v>495</v>
      </c>
    </row>
    <row r="115" ht="13.5">
      <c r="A115" t="s">
        <v>495</v>
      </c>
    </row>
    <row r="116" ht="13.5">
      <c r="A116" t="s">
        <v>490</v>
      </c>
    </row>
    <row r="117" ht="13.5">
      <c r="A117">
        <v>600</v>
      </c>
    </row>
    <row r="118" ht="13.5">
      <c r="A118">
        <v>363</v>
      </c>
    </row>
    <row r="119" ht="13.5">
      <c r="A119">
        <v>312</v>
      </c>
    </row>
    <row r="120" ht="13.5">
      <c r="A120" t="s">
        <v>495</v>
      </c>
    </row>
    <row r="121" ht="13.5">
      <c r="A121" t="s">
        <v>495</v>
      </c>
    </row>
    <row r="122" ht="13.5">
      <c r="A122" t="s">
        <v>490</v>
      </c>
    </row>
    <row r="123" ht="13.5">
      <c r="A123">
        <v>600</v>
      </c>
    </row>
    <row r="124" ht="13.5">
      <c r="A124">
        <v>363</v>
      </c>
    </row>
    <row r="125" ht="13.5">
      <c r="A125">
        <v>312</v>
      </c>
    </row>
    <row r="126" ht="13.5">
      <c r="A126" t="s">
        <v>495</v>
      </c>
    </row>
    <row r="127" ht="13.5">
      <c r="A127" t="s">
        <v>495</v>
      </c>
    </row>
    <row r="128" ht="13.5">
      <c r="A128" t="s">
        <v>490</v>
      </c>
    </row>
    <row r="129" ht="13.5">
      <c r="A129">
        <v>600</v>
      </c>
    </row>
    <row r="130" ht="13.5">
      <c r="A130">
        <v>363</v>
      </c>
    </row>
    <row r="131" ht="13.5">
      <c r="A131">
        <v>312</v>
      </c>
    </row>
    <row r="132" ht="13.5">
      <c r="A132" t="s">
        <v>495</v>
      </c>
    </row>
    <row r="133" ht="13.5">
      <c r="A133" t="s">
        <v>495</v>
      </c>
    </row>
    <row r="134" ht="13.5">
      <c r="A134" t="s">
        <v>490</v>
      </c>
    </row>
    <row r="135" ht="13.5">
      <c r="A135">
        <v>600</v>
      </c>
    </row>
    <row r="136" ht="13.5">
      <c r="A136">
        <v>363</v>
      </c>
    </row>
    <row r="137" ht="13.5">
      <c r="A137">
        <v>312</v>
      </c>
    </row>
    <row r="138" ht="13.5">
      <c r="A138" t="s">
        <v>495</v>
      </c>
    </row>
    <row r="139" ht="13.5">
      <c r="A139" t="s">
        <v>495</v>
      </c>
    </row>
    <row r="140" ht="13.5">
      <c r="A140" t="s">
        <v>490</v>
      </c>
    </row>
    <row r="141" ht="13.5">
      <c r="A141">
        <v>600</v>
      </c>
    </row>
    <row r="142" ht="13.5">
      <c r="A142">
        <v>363</v>
      </c>
    </row>
    <row r="143" ht="13.5">
      <c r="A143">
        <v>312</v>
      </c>
    </row>
    <row r="144" ht="13.5">
      <c r="A144" t="s">
        <v>495</v>
      </c>
    </row>
    <row r="145" ht="13.5">
      <c r="A145" t="s">
        <v>495</v>
      </c>
    </row>
    <row r="146" ht="13.5">
      <c r="A146" t="s">
        <v>490</v>
      </c>
    </row>
    <row r="147" ht="13.5">
      <c r="A147">
        <v>600</v>
      </c>
    </row>
    <row r="148" ht="13.5">
      <c r="A148">
        <v>363</v>
      </c>
    </row>
    <row r="149" ht="13.5">
      <c r="A149">
        <v>312</v>
      </c>
    </row>
    <row r="150" ht="13.5">
      <c r="A150" t="s">
        <v>495</v>
      </c>
    </row>
    <row r="151" ht="13.5">
      <c r="A151" t="s">
        <v>495</v>
      </c>
    </row>
    <row r="152" ht="13.5">
      <c r="A152" t="s">
        <v>490</v>
      </c>
    </row>
    <row r="153" ht="13.5">
      <c r="A153">
        <v>600</v>
      </c>
    </row>
    <row r="154" ht="13.5">
      <c r="A154">
        <v>363</v>
      </c>
    </row>
    <row r="155" ht="13.5">
      <c r="A155">
        <v>312</v>
      </c>
    </row>
    <row r="156" ht="13.5">
      <c r="A156" t="s">
        <v>495</v>
      </c>
    </row>
    <row r="157" ht="13.5">
      <c r="A157" t="s">
        <v>495</v>
      </c>
    </row>
    <row r="158" ht="13.5">
      <c r="A158" t="s">
        <v>490</v>
      </c>
    </row>
    <row r="159" ht="13.5">
      <c r="A159">
        <v>600</v>
      </c>
    </row>
    <row r="160" ht="13.5">
      <c r="A160">
        <v>363</v>
      </c>
    </row>
    <row r="161" ht="13.5">
      <c r="A161">
        <v>312</v>
      </c>
    </row>
    <row r="162" ht="13.5">
      <c r="A162" t="s">
        <v>495</v>
      </c>
    </row>
    <row r="163" ht="13.5">
      <c r="A163" t="s">
        <v>495</v>
      </c>
    </row>
    <row r="164" ht="13.5">
      <c r="A164" t="s">
        <v>490</v>
      </c>
    </row>
    <row r="165" ht="13.5">
      <c r="A165">
        <v>600</v>
      </c>
    </row>
    <row r="166" ht="13.5">
      <c r="A166">
        <v>363</v>
      </c>
    </row>
    <row r="167" ht="13.5">
      <c r="A167">
        <v>312</v>
      </c>
    </row>
    <row r="168" ht="13.5">
      <c r="A168" t="s">
        <v>495</v>
      </c>
    </row>
    <row r="169" ht="13.5">
      <c r="A169" t="s">
        <v>495</v>
      </c>
    </row>
    <row r="170" ht="13.5">
      <c r="A170" t="s">
        <v>490</v>
      </c>
    </row>
    <row r="171" ht="13.5">
      <c r="A171">
        <v>600</v>
      </c>
    </row>
    <row r="172" ht="13.5">
      <c r="A172">
        <v>363</v>
      </c>
    </row>
    <row r="173" ht="13.5">
      <c r="A173">
        <v>312</v>
      </c>
    </row>
    <row r="174" ht="13.5">
      <c r="A174" t="s">
        <v>495</v>
      </c>
    </row>
    <row r="175" ht="13.5">
      <c r="A175" t="s">
        <v>495</v>
      </c>
    </row>
    <row r="176" ht="13.5">
      <c r="A176" t="s">
        <v>490</v>
      </c>
    </row>
    <row r="177" ht="13.5">
      <c r="A177">
        <v>600</v>
      </c>
    </row>
    <row r="178" ht="13.5">
      <c r="A178">
        <v>363</v>
      </c>
    </row>
    <row r="179" ht="13.5">
      <c r="A179">
        <v>312</v>
      </c>
    </row>
    <row r="180" ht="13.5">
      <c r="A180" t="s">
        <v>495</v>
      </c>
    </row>
    <row r="181" ht="13.5">
      <c r="A181" t="s">
        <v>495</v>
      </c>
    </row>
    <row r="182" ht="13.5">
      <c r="A182" t="s">
        <v>490</v>
      </c>
    </row>
    <row r="183" ht="13.5">
      <c r="A183">
        <v>600</v>
      </c>
    </row>
    <row r="184" ht="13.5">
      <c r="A184">
        <v>363</v>
      </c>
    </row>
    <row r="185" ht="13.5">
      <c r="A185">
        <v>312</v>
      </c>
    </row>
    <row r="186" ht="13.5">
      <c r="A186" t="s">
        <v>495</v>
      </c>
    </row>
    <row r="187" ht="13.5">
      <c r="A187" t="s">
        <v>495</v>
      </c>
    </row>
    <row r="188" ht="13.5">
      <c r="A188" t="s">
        <v>490</v>
      </c>
    </row>
    <row r="189" ht="13.5">
      <c r="A189">
        <v>600</v>
      </c>
    </row>
    <row r="190" ht="13.5">
      <c r="A190">
        <v>363</v>
      </c>
    </row>
    <row r="191" ht="13.5">
      <c r="A191">
        <v>312</v>
      </c>
    </row>
    <row r="192" ht="13.5">
      <c r="A192" t="s">
        <v>495</v>
      </c>
    </row>
    <row r="193" ht="13.5">
      <c r="A193" t="s">
        <v>495</v>
      </c>
    </row>
    <row r="194" ht="13.5">
      <c r="A194" t="s">
        <v>490</v>
      </c>
    </row>
    <row r="195" ht="13.5">
      <c r="A195">
        <v>600</v>
      </c>
    </row>
    <row r="196" ht="13.5">
      <c r="A196">
        <v>363</v>
      </c>
    </row>
    <row r="197" ht="13.5">
      <c r="A197">
        <v>312</v>
      </c>
    </row>
    <row r="198" ht="13.5">
      <c r="A198" t="s">
        <v>495</v>
      </c>
    </row>
    <row r="199" ht="13.5">
      <c r="A199" t="s">
        <v>495</v>
      </c>
    </row>
    <row r="200" ht="13.5">
      <c r="A200" t="s">
        <v>490</v>
      </c>
    </row>
    <row r="201" ht="13.5">
      <c r="A201">
        <v>600</v>
      </c>
    </row>
    <row r="202" ht="13.5">
      <c r="A202">
        <v>363</v>
      </c>
    </row>
    <row r="203" ht="13.5">
      <c r="A203">
        <v>312</v>
      </c>
    </row>
    <row r="204" ht="13.5">
      <c r="A204" t="s">
        <v>495</v>
      </c>
    </row>
    <row r="205" ht="13.5">
      <c r="A205" t="s">
        <v>495</v>
      </c>
    </row>
    <row r="206" ht="13.5">
      <c r="A206" t="s">
        <v>490</v>
      </c>
    </row>
    <row r="207" ht="13.5">
      <c r="A207">
        <v>600</v>
      </c>
    </row>
    <row r="208" ht="13.5">
      <c r="A208">
        <v>363</v>
      </c>
    </row>
    <row r="209" ht="13.5">
      <c r="A209">
        <v>312</v>
      </c>
    </row>
    <row r="210" ht="13.5">
      <c r="A210" t="s">
        <v>495</v>
      </c>
    </row>
    <row r="211" ht="13.5">
      <c r="A211" t="s">
        <v>495</v>
      </c>
    </row>
    <row r="212" ht="13.5">
      <c r="A212" t="s">
        <v>490</v>
      </c>
    </row>
    <row r="213" ht="13.5">
      <c r="A213">
        <v>600</v>
      </c>
    </row>
    <row r="214" ht="13.5">
      <c r="A214">
        <v>363</v>
      </c>
    </row>
    <row r="215" ht="13.5">
      <c r="A215">
        <v>312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</dc:creator>
  <cp:keywords/>
  <dc:description/>
  <cp:lastModifiedBy>sh</cp:lastModifiedBy>
  <dcterms:created xsi:type="dcterms:W3CDTF">2012-12-23T10:34:31Z</dcterms:created>
  <dcterms:modified xsi:type="dcterms:W3CDTF">2016-12-31T15:49:50Z</dcterms:modified>
  <cp:category/>
  <cp:version/>
  <cp:contentType/>
  <cp:contentStatus/>
</cp:coreProperties>
</file>